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AG70316\AppData\Local\Microsoft\Windows\INetCache\Content.Outlook\ZUH0CF30\"/>
    </mc:Choice>
  </mc:AlternateContent>
  <xr:revisionPtr revIDLastSave="0" documentId="13_ncr:1_{6E81944E-E1D0-4D97-9071-EB2389500B93}" xr6:coauthVersionLast="45" xr6:coauthVersionMax="45" xr10:uidLastSave="{00000000-0000-0000-0000-000000000000}"/>
  <bookViews>
    <workbookView xWindow="-120" yWindow="-120" windowWidth="29040" windowHeight="15840" activeTab="2" xr2:uid="{00000000-000D-0000-FFFF-FFFF00000000}"/>
  </bookViews>
  <sheets>
    <sheet name="Monthly Detail Excluding City" sheetId="5" r:id="rId1"/>
    <sheet name="Monthly Detail City Only" sheetId="6" r:id="rId2"/>
    <sheet name="Monthly Detail" sheetId="7" r:id="rId3"/>
    <sheet name="COS Summary" sheetId="4" r:id="rId4"/>
    <sheet name="SIP Payment Patterns" sheetId="1" r:id="rId5"/>
    <sheet name="sql" sheetId="2" r:id="rId6"/>
    <sheet name="Criteria" sheetId="3" r:id="rId7"/>
  </sheets>
  <definedNames>
    <definedName name="_xlnm._FilterDatabase" localSheetId="4" hidden="1">'SIP Payment Patterns'!$A$1:$L$1</definedName>
  </definedNames>
  <calcPr calcId="191029"/>
  <pivotCaches>
    <pivotCache cacheId="1"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L49" i="7" l="1"/>
  <c r="BR49" i="7"/>
  <c r="Z48" i="7"/>
  <c r="AF48" i="7"/>
  <c r="N37" i="4" l="1"/>
  <c r="M37" i="4"/>
  <c r="L37" i="4"/>
  <c r="M27" i="4"/>
  <c r="L27" i="4"/>
  <c r="M26" i="4"/>
  <c r="M19" i="4"/>
  <c r="L19" i="4"/>
  <c r="L9" i="4"/>
  <c r="L6" i="4"/>
  <c r="K6" i="4" s="1"/>
  <c r="K9" i="4" s="1"/>
  <c r="J6" i="4"/>
  <c r="M15" i="4"/>
  <c r="M18" i="4" s="1"/>
  <c r="L15" i="4"/>
  <c r="L18" i="4" s="1"/>
  <c r="J15" i="4"/>
  <c r="N24" i="4"/>
  <c r="N27" i="4" s="1"/>
  <c r="M24" i="4"/>
  <c r="L24" i="4"/>
  <c r="J24" i="4"/>
  <c r="N33" i="4"/>
  <c r="N36" i="4" s="1"/>
  <c r="M33" i="4"/>
  <c r="M36" i="4" s="1"/>
  <c r="L33" i="4"/>
  <c r="L36" i="4" s="1"/>
  <c r="J33" i="4"/>
  <c r="L7" i="4"/>
  <c r="K7" i="4" s="1"/>
  <c r="K10" i="4" s="1"/>
  <c r="J7" i="4"/>
  <c r="M16" i="4"/>
  <c r="L16" i="4"/>
  <c r="J16" i="4"/>
  <c r="N25" i="4"/>
  <c r="N28" i="4" s="1"/>
  <c r="M25" i="4"/>
  <c r="M28" i="4" s="1"/>
  <c r="L25" i="4"/>
  <c r="L28" i="4" s="1"/>
  <c r="J25" i="4"/>
  <c r="N34" i="4"/>
  <c r="M34" i="4"/>
  <c r="L34" i="4"/>
  <c r="J34" i="4"/>
  <c r="N32" i="4"/>
  <c r="M32" i="4"/>
  <c r="L32" i="4"/>
  <c r="J32" i="4"/>
  <c r="N35" i="4" s="1"/>
  <c r="N23" i="4"/>
  <c r="N26" i="4" s="1"/>
  <c r="M23" i="4"/>
  <c r="L23" i="4"/>
  <c r="L26" i="4" s="1"/>
  <c r="J23" i="4"/>
  <c r="M14" i="4"/>
  <c r="M17" i="4" s="1"/>
  <c r="L14" i="4"/>
  <c r="L17" i="4" s="1"/>
  <c r="J14" i="4"/>
  <c r="L5" i="4"/>
  <c r="K5" i="4" s="1"/>
  <c r="K8" i="4" s="1"/>
  <c r="J5" i="4"/>
  <c r="AK48" i="7"/>
  <c r="AK49" i="7" s="1"/>
  <c r="AJ48" i="7"/>
  <c r="AJ49" i="7" s="1"/>
  <c r="AI48" i="7"/>
  <c r="AI49" i="7" s="1"/>
  <c r="AH48" i="7"/>
  <c r="AH49" i="7" s="1"/>
  <c r="AG48" i="7"/>
  <c r="AG49" i="7" s="1"/>
  <c r="AF49" i="7"/>
  <c r="AE48" i="7"/>
  <c r="AE49" i="7" s="1"/>
  <c r="AD48" i="7"/>
  <c r="AD49" i="7" s="1"/>
  <c r="AC48" i="7"/>
  <c r="AC49" i="7" s="1"/>
  <c r="AB48" i="7"/>
  <c r="AB49" i="7" s="1"/>
  <c r="AA48" i="7"/>
  <c r="AA49" i="7" s="1"/>
  <c r="Z49" i="7"/>
  <c r="L35" i="4" l="1"/>
  <c r="M35" i="4"/>
  <c r="L10" i="4"/>
  <c r="L8" i="4"/>
  <c r="K15" i="4"/>
  <c r="K18" i="4" s="1"/>
  <c r="K33" i="4"/>
  <c r="K36" i="4" s="1"/>
  <c r="K24" i="4"/>
  <c r="K27" i="4" s="1"/>
  <c r="K34" i="4"/>
  <c r="K37" i="4" s="1"/>
  <c r="K16" i="4"/>
  <c r="K19" i="4" s="1"/>
  <c r="K32" i="4"/>
  <c r="K35" i="4" s="1"/>
  <c r="K25" i="4"/>
  <c r="K28" i="4" s="1"/>
  <c r="K14" i="4"/>
  <c r="K17" i="4" s="1"/>
  <c r="K23" i="4"/>
  <c r="K26" i="4" s="1"/>
  <c r="BX49" i="7"/>
  <c r="BX48" i="7"/>
  <c r="BR48" i="7"/>
  <c r="BL48" i="7"/>
  <c r="BX46" i="7"/>
  <c r="BR46" i="7"/>
  <c r="BL46" i="7"/>
  <c r="AK46" i="7"/>
  <c r="AJ46" i="7"/>
  <c r="AI46" i="7"/>
  <c r="AH46" i="7"/>
  <c r="AG46" i="7"/>
  <c r="AF46" i="7"/>
  <c r="AE46" i="7"/>
  <c r="AD46" i="7"/>
  <c r="AC46" i="7"/>
  <c r="AB46" i="7"/>
  <c r="AA46" i="7"/>
  <c r="Z46" i="7"/>
  <c r="BY45" i="7"/>
  <c r="BX45" i="7"/>
  <c r="BS45" i="7"/>
  <c r="BR45" i="7"/>
  <c r="BM45" i="7"/>
  <c r="BL45" i="7"/>
  <c r="AW45" i="7"/>
  <c r="AV45" i="7"/>
  <c r="AU45" i="7"/>
  <c r="AT45" i="7"/>
  <c r="AS45" i="7"/>
  <c r="AR45" i="7"/>
  <c r="AQ45" i="7"/>
  <c r="AP45" i="7"/>
  <c r="AO45" i="7"/>
  <c r="AN45" i="7"/>
  <c r="AM45" i="7"/>
  <c r="AL45" i="7"/>
  <c r="AK45" i="7"/>
  <c r="AJ45" i="7"/>
  <c r="AI45" i="7"/>
  <c r="AH45" i="7"/>
  <c r="AG45" i="7"/>
  <c r="AF45" i="7"/>
  <c r="AE45" i="7"/>
  <c r="AD45" i="7"/>
  <c r="AC45" i="7"/>
  <c r="AB45" i="7"/>
  <c r="AA45" i="7"/>
  <c r="Z45" i="7"/>
  <c r="BZ44" i="7"/>
  <c r="BY44" i="7"/>
  <c r="BX44" i="7"/>
  <c r="BT44" i="7"/>
  <c r="BS44" i="7"/>
  <c r="BR44" i="7"/>
  <c r="BN44" i="7"/>
  <c r="BM44" i="7"/>
  <c r="BL44" i="7"/>
  <c r="BI44" i="7"/>
  <c r="BH44" i="7"/>
  <c r="BG44" i="7"/>
  <c r="BF44" i="7"/>
  <c r="BE44" i="7"/>
  <c r="BD44" i="7"/>
  <c r="BC44" i="7"/>
  <c r="BB44" i="7"/>
  <c r="BA44" i="7"/>
  <c r="AZ44" i="7"/>
  <c r="AY44" i="7"/>
  <c r="AX44" i="7"/>
  <c r="AW44" i="7"/>
  <c r="AV44" i="7"/>
  <c r="AU44" i="7"/>
  <c r="AT44" i="7"/>
  <c r="AS44" i="7"/>
  <c r="AR44" i="7"/>
  <c r="AQ44" i="7"/>
  <c r="AP44" i="7"/>
  <c r="AO44" i="7"/>
  <c r="AN44" i="7"/>
  <c r="AM44" i="7"/>
  <c r="AL44" i="7"/>
  <c r="AK44" i="7"/>
  <c r="AJ44" i="7"/>
  <c r="AI44" i="7"/>
  <c r="AH44" i="7"/>
  <c r="AG44" i="7"/>
  <c r="AF44" i="7"/>
  <c r="AE44" i="7"/>
  <c r="AD44" i="7"/>
  <c r="AC44" i="7"/>
  <c r="AB44" i="7"/>
  <c r="AA44" i="7"/>
  <c r="Z44" i="7"/>
  <c r="BZ43" i="7"/>
  <c r="BY43" i="7"/>
  <c r="BX43" i="7"/>
  <c r="BT43" i="7"/>
  <c r="BS43" i="7"/>
  <c r="BR43" i="7"/>
  <c r="BN43" i="7"/>
  <c r="BM43" i="7"/>
  <c r="BL43" i="7"/>
  <c r="BI43" i="7"/>
  <c r="BH43" i="7"/>
  <c r="BG43" i="7"/>
  <c r="BF43" i="7"/>
  <c r="BE43" i="7"/>
  <c r="BD43" i="7"/>
  <c r="BC43" i="7"/>
  <c r="BB43" i="7"/>
  <c r="BA43" i="7"/>
  <c r="AZ43" i="7"/>
  <c r="AY43" i="7"/>
  <c r="AX43" i="7"/>
  <c r="AW43" i="7"/>
  <c r="AV43" i="7"/>
  <c r="AU43" i="7"/>
  <c r="AT43" i="7"/>
  <c r="AS43" i="7"/>
  <c r="AR43" i="7"/>
  <c r="AQ43" i="7"/>
  <c r="AP43" i="7"/>
  <c r="AO43" i="7"/>
  <c r="AN43" i="7"/>
  <c r="AM43" i="7"/>
  <c r="AL43" i="7"/>
  <c r="AK43" i="7"/>
  <c r="AJ43" i="7"/>
  <c r="AI43" i="7"/>
  <c r="AH43" i="7"/>
  <c r="AG43" i="7"/>
  <c r="AF43" i="7"/>
  <c r="AE43" i="7"/>
  <c r="AD43" i="7"/>
  <c r="AC43" i="7"/>
  <c r="AB43" i="7"/>
  <c r="AA43" i="7"/>
  <c r="Z43" i="7"/>
  <c r="BI42" i="7"/>
  <c r="AW42" i="7"/>
  <c r="AK42" i="7"/>
  <c r="BX39" i="7"/>
  <c r="BR39" i="7"/>
  <c r="BL39" i="7"/>
  <c r="BI39" i="7"/>
  <c r="BH39" i="7"/>
  <c r="BG39" i="7"/>
  <c r="BF39" i="7"/>
  <c r="BE39" i="7"/>
  <c r="BD39" i="7"/>
  <c r="BC39" i="7"/>
  <c r="BB39" i="7"/>
  <c r="BA39" i="7"/>
  <c r="AZ39" i="7"/>
  <c r="AY39" i="7"/>
  <c r="AX39" i="7"/>
  <c r="AW39" i="7"/>
  <c r="AV39" i="7"/>
  <c r="AU39" i="7"/>
  <c r="AT39" i="7"/>
  <c r="AS39" i="7"/>
  <c r="AR39" i="7"/>
  <c r="AQ39" i="7"/>
  <c r="AP39" i="7"/>
  <c r="AO39" i="7"/>
  <c r="AN39" i="7"/>
  <c r="AM39" i="7"/>
  <c r="AL39" i="7"/>
  <c r="AK39" i="7"/>
  <c r="AJ39" i="7"/>
  <c r="AI39" i="7"/>
  <c r="AH39" i="7"/>
  <c r="AG39" i="7"/>
  <c r="AF39" i="7"/>
  <c r="AE39" i="7"/>
  <c r="AD39" i="7"/>
  <c r="AC39" i="7"/>
  <c r="AB39" i="7"/>
  <c r="AA39" i="7"/>
  <c r="Z39" i="7"/>
  <c r="BY38" i="7"/>
  <c r="BX38" i="7"/>
  <c r="BS38" i="7"/>
  <c r="BR38" i="7"/>
  <c r="BM38" i="7"/>
  <c r="BL38" i="7"/>
  <c r="BI38" i="7"/>
  <c r="BH38" i="7"/>
  <c r="BG38" i="7"/>
  <c r="BF38" i="7"/>
  <c r="BE38" i="7"/>
  <c r="BD38" i="7"/>
  <c r="BC38" i="7"/>
  <c r="BB38" i="7"/>
  <c r="BA38" i="7"/>
  <c r="AZ38" i="7"/>
  <c r="AY38" i="7"/>
  <c r="AX38" i="7"/>
  <c r="AW38" i="7"/>
  <c r="AV38" i="7"/>
  <c r="AU38" i="7"/>
  <c r="AT38" i="7"/>
  <c r="AS38" i="7"/>
  <c r="AR38" i="7"/>
  <c r="AQ38" i="7"/>
  <c r="AP38" i="7"/>
  <c r="AO38" i="7"/>
  <c r="AN38" i="7"/>
  <c r="AM38" i="7"/>
  <c r="AL38" i="7"/>
  <c r="AK38" i="7"/>
  <c r="AJ38" i="7"/>
  <c r="AI38" i="7"/>
  <c r="AH38" i="7"/>
  <c r="AG38" i="7"/>
  <c r="AF38" i="7"/>
  <c r="AE38" i="7"/>
  <c r="AD38" i="7"/>
  <c r="AC38" i="7"/>
  <c r="AB38" i="7"/>
  <c r="AA38" i="7"/>
  <c r="Z38" i="7"/>
  <c r="BZ37" i="7"/>
  <c r="BY37" i="7"/>
  <c r="BX37" i="7"/>
  <c r="BT37" i="7"/>
  <c r="BS37" i="7"/>
  <c r="BR37" i="7"/>
  <c r="BN37" i="7"/>
  <c r="BM37" i="7"/>
  <c r="BL37" i="7"/>
  <c r="BI37" i="7"/>
  <c r="BH37" i="7"/>
  <c r="BG37" i="7"/>
  <c r="BF37" i="7"/>
  <c r="BE37" i="7"/>
  <c r="BD37" i="7"/>
  <c r="BC37" i="7"/>
  <c r="BB37" i="7"/>
  <c r="BA37" i="7"/>
  <c r="AZ37" i="7"/>
  <c r="AY37" i="7"/>
  <c r="AX37" i="7"/>
  <c r="AW37" i="7"/>
  <c r="AV37" i="7"/>
  <c r="AU37" i="7"/>
  <c r="AT37" i="7"/>
  <c r="AS37" i="7"/>
  <c r="AR37" i="7"/>
  <c r="AQ37" i="7"/>
  <c r="AP37" i="7"/>
  <c r="AO37" i="7"/>
  <c r="AN37" i="7"/>
  <c r="AM37" i="7"/>
  <c r="AL37" i="7"/>
  <c r="AK37" i="7"/>
  <c r="AJ37" i="7"/>
  <c r="AI37" i="7"/>
  <c r="AH37" i="7"/>
  <c r="AG37" i="7"/>
  <c r="AF37" i="7"/>
  <c r="AE37" i="7"/>
  <c r="AD37" i="7"/>
  <c r="AC37" i="7"/>
  <c r="AB37" i="7"/>
  <c r="AA37" i="7"/>
  <c r="Z37" i="7"/>
  <c r="BZ36" i="7"/>
  <c r="BY36" i="7"/>
  <c r="BX36" i="7"/>
  <c r="BT36" i="7"/>
  <c r="BS36" i="7"/>
  <c r="BR36" i="7"/>
  <c r="BN36" i="7"/>
  <c r="BM36" i="7"/>
  <c r="BL36" i="7"/>
  <c r="BI36" i="7"/>
  <c r="BH36" i="7"/>
  <c r="BG36" i="7"/>
  <c r="BF36" i="7"/>
  <c r="BE36" i="7"/>
  <c r="BD36" i="7"/>
  <c r="BC36" i="7"/>
  <c r="BB36" i="7"/>
  <c r="BA36" i="7"/>
  <c r="AZ36" i="7"/>
  <c r="AY36" i="7"/>
  <c r="AX36" i="7"/>
  <c r="AW36" i="7"/>
  <c r="AV36" i="7"/>
  <c r="AU36" i="7"/>
  <c r="AT36" i="7"/>
  <c r="AS36" i="7"/>
  <c r="AR36" i="7"/>
  <c r="AQ36" i="7"/>
  <c r="AP36" i="7"/>
  <c r="AO36" i="7"/>
  <c r="AN36" i="7"/>
  <c r="AM36" i="7"/>
  <c r="AL36" i="7"/>
  <c r="AK36" i="7"/>
  <c r="AJ36" i="7"/>
  <c r="AI36" i="7"/>
  <c r="AH36" i="7"/>
  <c r="AG36" i="7"/>
  <c r="AF36" i="7"/>
  <c r="AE36" i="7"/>
  <c r="AD36" i="7"/>
  <c r="AC36" i="7"/>
  <c r="AB36" i="7"/>
  <c r="AA36" i="7"/>
  <c r="Z36" i="7"/>
  <c r="BI35" i="7"/>
  <c r="AW35" i="7"/>
  <c r="AK35" i="7"/>
  <c r="BX33" i="7"/>
  <c r="BR33" i="7"/>
  <c r="BL33" i="7"/>
  <c r="BI33" i="7"/>
  <c r="BH33" i="7"/>
  <c r="BG33" i="7"/>
  <c r="BF33" i="7"/>
  <c r="BE33" i="7"/>
  <c r="BD33" i="7"/>
  <c r="BC33" i="7"/>
  <c r="BB33" i="7"/>
  <c r="BA33" i="7"/>
  <c r="AZ33" i="7"/>
  <c r="AY33" i="7"/>
  <c r="AX33" i="7"/>
  <c r="AW33" i="7"/>
  <c r="AV33" i="7"/>
  <c r="AU33" i="7"/>
  <c r="AT33" i="7"/>
  <c r="AS33" i="7"/>
  <c r="AR33" i="7"/>
  <c r="AQ33" i="7"/>
  <c r="AP33" i="7"/>
  <c r="AO33" i="7"/>
  <c r="AN33" i="7"/>
  <c r="AM33" i="7"/>
  <c r="AL33" i="7"/>
  <c r="AK33" i="7"/>
  <c r="AJ33" i="7"/>
  <c r="AI33" i="7"/>
  <c r="AH33" i="7"/>
  <c r="AG33" i="7"/>
  <c r="AF33" i="7"/>
  <c r="AE33" i="7"/>
  <c r="AD33" i="7"/>
  <c r="AC33" i="7"/>
  <c r="AB33" i="7"/>
  <c r="AA33" i="7"/>
  <c r="Z33" i="7"/>
  <c r="BI29" i="7"/>
  <c r="AW29" i="7"/>
  <c r="AK29" i="7"/>
  <c r="BZ30" i="7"/>
  <c r="BY30" i="7"/>
  <c r="BX30" i="7"/>
  <c r="BT30" i="7"/>
  <c r="BS30" i="7"/>
  <c r="BR30" i="7"/>
  <c r="BN30" i="7"/>
  <c r="BM30" i="7"/>
  <c r="BL30" i="7"/>
  <c r="BI30" i="7"/>
  <c r="BH30" i="7"/>
  <c r="BG30" i="7"/>
  <c r="BF30" i="7"/>
  <c r="BE30" i="7"/>
  <c r="BD30" i="7"/>
  <c r="BC30" i="7"/>
  <c r="BB30" i="7"/>
  <c r="BA30" i="7"/>
  <c r="AZ30" i="7"/>
  <c r="AY30" i="7"/>
  <c r="AX30" i="7"/>
  <c r="AW30" i="7"/>
  <c r="AV30" i="7"/>
  <c r="AU30" i="7"/>
  <c r="AT30" i="7"/>
  <c r="AS30" i="7"/>
  <c r="AR30" i="7"/>
  <c r="AQ30" i="7"/>
  <c r="AP30" i="7"/>
  <c r="AO30" i="7"/>
  <c r="AN30" i="7"/>
  <c r="AM30" i="7"/>
  <c r="AL30" i="7"/>
  <c r="AK30" i="7"/>
  <c r="AJ30" i="7"/>
  <c r="AI30" i="7"/>
  <c r="AH30" i="7"/>
  <c r="AG30" i="7"/>
  <c r="AF30" i="7"/>
  <c r="AE30" i="7"/>
  <c r="AD30" i="7"/>
  <c r="AC30" i="7"/>
  <c r="AB30" i="7"/>
  <c r="AA30" i="7"/>
  <c r="Z30" i="7"/>
  <c r="BZ31" i="7"/>
  <c r="BY31" i="7"/>
  <c r="BX31" i="7"/>
  <c r="BT31" i="7"/>
  <c r="BS31" i="7"/>
  <c r="BR31" i="7"/>
  <c r="BN31" i="7"/>
  <c r="BM31" i="7"/>
  <c r="BL31" i="7"/>
  <c r="BI31" i="7"/>
  <c r="BH31" i="7"/>
  <c r="BG31" i="7"/>
  <c r="BF31" i="7"/>
  <c r="BE31" i="7"/>
  <c r="BD31" i="7"/>
  <c r="BC31" i="7"/>
  <c r="BB31" i="7"/>
  <c r="BA31" i="7"/>
  <c r="AZ31" i="7"/>
  <c r="AY31" i="7"/>
  <c r="AX31" i="7"/>
  <c r="AW31" i="7"/>
  <c r="AV31" i="7"/>
  <c r="AU31" i="7"/>
  <c r="AT31" i="7"/>
  <c r="AS31" i="7"/>
  <c r="AR31" i="7"/>
  <c r="AQ31" i="7"/>
  <c r="AP31" i="7"/>
  <c r="AO31" i="7"/>
  <c r="AN31" i="7"/>
  <c r="AM31" i="7"/>
  <c r="AL31" i="7"/>
  <c r="AK31" i="7"/>
  <c r="AJ31" i="7"/>
  <c r="AI31" i="7"/>
  <c r="AH31" i="7"/>
  <c r="AG31" i="7"/>
  <c r="AF31" i="7"/>
  <c r="AE31" i="7"/>
  <c r="AD31" i="7"/>
  <c r="AC31" i="7"/>
  <c r="AB31" i="7"/>
  <c r="AA31" i="7"/>
  <c r="Z31" i="7"/>
  <c r="BY32" i="7"/>
  <c r="BX32" i="7"/>
  <c r="BS32" i="7"/>
  <c r="BR32" i="7"/>
  <c r="BM32" i="7"/>
  <c r="BL32" i="7"/>
  <c r="BI32" i="7"/>
  <c r="BH32" i="7"/>
  <c r="BG32" i="7"/>
  <c r="BF32" i="7"/>
  <c r="BE32" i="7"/>
  <c r="BD32" i="7"/>
  <c r="BC32" i="7"/>
  <c r="BB32" i="7"/>
  <c r="BA32" i="7"/>
  <c r="AZ32" i="7"/>
  <c r="AY32" i="7"/>
  <c r="AX32" i="7"/>
  <c r="AW32" i="7"/>
  <c r="AV32" i="7"/>
  <c r="AU32" i="7"/>
  <c r="AT32" i="7"/>
  <c r="AS32" i="7"/>
  <c r="AR32" i="7"/>
  <c r="AQ32" i="7"/>
  <c r="AP32" i="7"/>
  <c r="AO32" i="7"/>
  <c r="AN32" i="7"/>
  <c r="AM32" i="7"/>
  <c r="AL32" i="7"/>
  <c r="AK32" i="7"/>
  <c r="AJ32" i="7"/>
  <c r="AI32" i="7"/>
  <c r="AH32" i="7"/>
  <c r="AG32" i="7"/>
  <c r="AF32" i="7"/>
  <c r="AE32" i="7"/>
  <c r="AD32" i="7"/>
  <c r="AC32" i="7"/>
  <c r="AB32" i="7"/>
  <c r="AA32" i="7"/>
  <c r="Z32" i="7"/>
  <c r="BZ25" i="7"/>
  <c r="BV25" i="7"/>
  <c r="BT25" i="7"/>
  <c r="BS25" i="7"/>
  <c r="BY25" i="7" s="1"/>
  <c r="BR25" i="7"/>
  <c r="BX25" i="7" s="1"/>
  <c r="BQ25" i="7"/>
  <c r="BW25" i="7" s="1"/>
  <c r="BP25" i="7"/>
  <c r="BY24" i="7"/>
  <c r="BX24" i="7"/>
  <c r="BT24" i="7"/>
  <c r="BZ24" i="7" s="1"/>
  <c r="BS24" i="7"/>
  <c r="BR24" i="7"/>
  <c r="BQ24" i="7"/>
  <c r="BW24" i="7" s="1"/>
  <c r="BP24" i="7"/>
  <c r="BV24" i="7" s="1"/>
  <c r="BZ23" i="7"/>
  <c r="BT23" i="7"/>
  <c r="BS23" i="7"/>
  <c r="BY23" i="7" s="1"/>
  <c r="BR23" i="7"/>
  <c r="BX23" i="7" s="1"/>
  <c r="BQ23" i="7"/>
  <c r="BW23" i="7" s="1"/>
  <c r="BP23" i="7"/>
  <c r="BV23" i="7" s="1"/>
  <c r="BY22" i="7"/>
  <c r="BT22" i="7"/>
  <c r="BZ22" i="7" s="1"/>
  <c r="BS22" i="7"/>
  <c r="BR22" i="7"/>
  <c r="BX22" i="7" s="1"/>
  <c r="BQ22" i="7"/>
  <c r="BW22" i="7" s="1"/>
  <c r="BP22" i="7"/>
  <c r="BV22" i="7" s="1"/>
  <c r="BZ21" i="7"/>
  <c r="BY21" i="7"/>
  <c r="BX21" i="7"/>
  <c r="BT21" i="7"/>
  <c r="BS21" i="7"/>
  <c r="BR21" i="7"/>
  <c r="BQ21" i="7"/>
  <c r="BW21" i="7" s="1"/>
  <c r="BP21" i="7"/>
  <c r="BV21" i="7" s="1"/>
  <c r="BT18" i="7"/>
  <c r="BS18" i="7"/>
  <c r="BR18" i="7"/>
  <c r="BX18" i="7" s="1"/>
  <c r="BQ18" i="7"/>
  <c r="BP18" i="7"/>
  <c r="BT17" i="7"/>
  <c r="BS17" i="7"/>
  <c r="BR17" i="7"/>
  <c r="BQ17" i="7"/>
  <c r="BP17" i="7"/>
  <c r="BT16" i="7"/>
  <c r="BS16" i="7"/>
  <c r="BR16" i="7"/>
  <c r="BQ16" i="7"/>
  <c r="BP16" i="7"/>
  <c r="BT15" i="7"/>
  <c r="BS15" i="7"/>
  <c r="BR15" i="7"/>
  <c r="BQ15" i="7"/>
  <c r="BP15" i="7"/>
  <c r="BT14" i="7"/>
  <c r="BS14" i="7"/>
  <c r="BR14" i="7"/>
  <c r="BQ14" i="7"/>
  <c r="BP14" i="7"/>
  <c r="BT12" i="7"/>
  <c r="BS12" i="7"/>
  <c r="BR12" i="7"/>
  <c r="BQ12" i="7"/>
  <c r="BP12" i="7"/>
  <c r="BT11" i="7"/>
  <c r="BS11" i="7"/>
  <c r="BR11" i="7"/>
  <c r="BQ11" i="7"/>
  <c r="BP11" i="7"/>
  <c r="BT10" i="7"/>
  <c r="BS10" i="7"/>
  <c r="BR10" i="7"/>
  <c r="BQ10" i="7"/>
  <c r="BP10" i="7"/>
  <c r="BT9" i="7"/>
  <c r="BS9" i="7"/>
  <c r="BR9" i="7"/>
  <c r="BQ9" i="7"/>
  <c r="BP9" i="7"/>
  <c r="BT8" i="7"/>
  <c r="BS8" i="7"/>
  <c r="BR8" i="7"/>
  <c r="BQ8" i="7"/>
  <c r="BP8" i="7"/>
  <c r="BN25" i="7"/>
  <c r="BN24" i="7"/>
  <c r="BN23" i="7"/>
  <c r="BN22" i="7"/>
  <c r="BN21" i="7"/>
  <c r="BM25" i="7"/>
  <c r="BM24" i="7"/>
  <c r="BM23" i="7"/>
  <c r="BM22" i="7"/>
  <c r="BM21" i="7"/>
  <c r="BL25" i="7"/>
  <c r="BL24" i="7"/>
  <c r="BL23" i="7"/>
  <c r="BL22" i="7"/>
  <c r="BL21" i="7"/>
  <c r="BK25" i="7"/>
  <c r="BK24" i="7"/>
  <c r="BK23" i="7"/>
  <c r="BK22" i="7"/>
  <c r="BK21" i="7"/>
  <c r="BJ25" i="7"/>
  <c r="BJ24" i="7"/>
  <c r="BJ23" i="7"/>
  <c r="BJ22" i="7"/>
  <c r="BJ21" i="7"/>
  <c r="BI25" i="7"/>
  <c r="BH25" i="7"/>
  <c r="BG25" i="7"/>
  <c r="BF25" i="7"/>
  <c r="BE25" i="7"/>
  <c r="BD25" i="7"/>
  <c r="BC25" i="7"/>
  <c r="BB25" i="7"/>
  <c r="BA25" i="7"/>
  <c r="AZ25" i="7"/>
  <c r="AY25" i="7"/>
  <c r="AX25" i="7"/>
  <c r="BI24" i="7"/>
  <c r="BH24" i="7"/>
  <c r="BG24" i="7"/>
  <c r="BF24" i="7"/>
  <c r="BE24" i="7"/>
  <c r="BD24" i="7"/>
  <c r="BC24" i="7"/>
  <c r="BB24" i="7"/>
  <c r="BA24" i="7"/>
  <c r="AZ24" i="7"/>
  <c r="AY24" i="7"/>
  <c r="AX24" i="7"/>
  <c r="BI23" i="7"/>
  <c r="BH23" i="7"/>
  <c r="BG23" i="7"/>
  <c r="BF23" i="7"/>
  <c r="BE23" i="7"/>
  <c r="BD23" i="7"/>
  <c r="BC23" i="7"/>
  <c r="BB23" i="7"/>
  <c r="BA23" i="7"/>
  <c r="AZ23" i="7"/>
  <c r="AY23" i="7"/>
  <c r="AX23" i="7"/>
  <c r="BI22" i="7"/>
  <c r="BH22" i="7"/>
  <c r="BG22" i="7"/>
  <c r="BF22" i="7"/>
  <c r="BE22" i="7"/>
  <c r="BD22" i="7"/>
  <c r="BC22" i="7"/>
  <c r="BB22" i="7"/>
  <c r="BA22" i="7"/>
  <c r="AZ22" i="7"/>
  <c r="AY22" i="7"/>
  <c r="AX22" i="7"/>
  <c r="BI21" i="7"/>
  <c r="BH21" i="7"/>
  <c r="BG21" i="7"/>
  <c r="BF21" i="7"/>
  <c r="BE21" i="7"/>
  <c r="BD21" i="7"/>
  <c r="BC21" i="7"/>
  <c r="BB21" i="7"/>
  <c r="BA21" i="7"/>
  <c r="AZ21" i="7"/>
  <c r="AY21" i="7"/>
  <c r="AX21" i="7"/>
  <c r="AW25" i="7"/>
  <c r="AV25" i="7"/>
  <c r="AU25" i="7"/>
  <c r="AT25" i="7"/>
  <c r="AS25" i="7"/>
  <c r="AR25" i="7"/>
  <c r="AQ25" i="7"/>
  <c r="AP25" i="7"/>
  <c r="AO25" i="7"/>
  <c r="AN25" i="7"/>
  <c r="AM25" i="7"/>
  <c r="AL25" i="7"/>
  <c r="AW24" i="7"/>
  <c r="AV24" i="7"/>
  <c r="AU24" i="7"/>
  <c r="AT24" i="7"/>
  <c r="AS24" i="7"/>
  <c r="AR24" i="7"/>
  <c r="AQ24" i="7"/>
  <c r="AP24" i="7"/>
  <c r="AO24" i="7"/>
  <c r="AN24" i="7"/>
  <c r="AM24" i="7"/>
  <c r="AL24" i="7"/>
  <c r="AW23" i="7"/>
  <c r="AV23" i="7"/>
  <c r="AU23" i="7"/>
  <c r="AT23" i="7"/>
  <c r="AS23" i="7"/>
  <c r="AR23" i="7"/>
  <c r="AQ23" i="7"/>
  <c r="AP23" i="7"/>
  <c r="AO23" i="7"/>
  <c r="AN23" i="7"/>
  <c r="AM23" i="7"/>
  <c r="AL23" i="7"/>
  <c r="AW22" i="7"/>
  <c r="AV22" i="7"/>
  <c r="AU22" i="7"/>
  <c r="AT22" i="7"/>
  <c r="AS22" i="7"/>
  <c r="AR22" i="7"/>
  <c r="AQ22" i="7"/>
  <c r="AP22" i="7"/>
  <c r="AO22" i="7"/>
  <c r="AN22" i="7"/>
  <c r="AM22" i="7"/>
  <c r="AL22" i="7"/>
  <c r="AW21" i="7"/>
  <c r="AV21" i="7"/>
  <c r="AU21" i="7"/>
  <c r="AT21" i="7"/>
  <c r="AS21" i="7"/>
  <c r="AR21" i="7"/>
  <c r="AQ21" i="7"/>
  <c r="AP21" i="7"/>
  <c r="AO21" i="7"/>
  <c r="AN21" i="7"/>
  <c r="AM21" i="7"/>
  <c r="AL21" i="7"/>
  <c r="AK25" i="7"/>
  <c r="AJ25" i="7"/>
  <c r="AI25" i="7"/>
  <c r="AH25" i="7"/>
  <c r="AG25" i="7"/>
  <c r="AF25" i="7"/>
  <c r="AE25" i="7"/>
  <c r="AD25" i="7"/>
  <c r="AC25" i="7"/>
  <c r="AB25" i="7"/>
  <c r="AA25" i="7"/>
  <c r="Z25" i="7"/>
  <c r="AK24" i="7"/>
  <c r="AJ24" i="7"/>
  <c r="AI24" i="7"/>
  <c r="AH24" i="7"/>
  <c r="AG24" i="7"/>
  <c r="AF24" i="7"/>
  <c r="AE24" i="7"/>
  <c r="AD24" i="7"/>
  <c r="AC24" i="7"/>
  <c r="AB24" i="7"/>
  <c r="AA24" i="7"/>
  <c r="Z24" i="7"/>
  <c r="AK23" i="7"/>
  <c r="AJ23" i="7"/>
  <c r="AI23" i="7"/>
  <c r="AH23" i="7"/>
  <c r="AG23" i="7"/>
  <c r="AF23" i="7"/>
  <c r="AE23" i="7"/>
  <c r="AD23" i="7"/>
  <c r="AC23" i="7"/>
  <c r="AB23" i="7"/>
  <c r="AA23" i="7"/>
  <c r="Z23" i="7"/>
  <c r="AK22" i="7"/>
  <c r="AJ22" i="7"/>
  <c r="AI22" i="7"/>
  <c r="AH22" i="7"/>
  <c r="AG22" i="7"/>
  <c r="AF22" i="7"/>
  <c r="AE22" i="7"/>
  <c r="AD22" i="7"/>
  <c r="AC22" i="7"/>
  <c r="AB22" i="7"/>
  <c r="AA22" i="7"/>
  <c r="Z22" i="7"/>
  <c r="AK21" i="7"/>
  <c r="AJ21" i="7"/>
  <c r="AI21" i="7"/>
  <c r="AH21" i="7"/>
  <c r="AG21" i="7"/>
  <c r="AF21" i="7"/>
  <c r="AE21" i="7"/>
  <c r="AD21" i="7"/>
  <c r="AC21" i="7"/>
  <c r="AB21" i="7"/>
  <c r="AA21" i="7"/>
  <c r="Z21" i="7"/>
  <c r="Y25" i="7"/>
  <c r="X25" i="7"/>
  <c r="W25" i="7"/>
  <c r="V25" i="7"/>
  <c r="U25" i="7"/>
  <c r="T25" i="7"/>
  <c r="S25" i="7"/>
  <c r="R25" i="7"/>
  <c r="Q25" i="7"/>
  <c r="P25" i="7"/>
  <c r="O25" i="7"/>
  <c r="N25" i="7"/>
  <c r="Y24" i="7"/>
  <c r="X24" i="7"/>
  <c r="W24" i="7"/>
  <c r="V24" i="7"/>
  <c r="U24" i="7"/>
  <c r="T24" i="7"/>
  <c r="S24" i="7"/>
  <c r="R24" i="7"/>
  <c r="Q24" i="7"/>
  <c r="P24" i="7"/>
  <c r="O24" i="7"/>
  <c r="N24" i="7"/>
  <c r="Y23" i="7"/>
  <c r="X23" i="7"/>
  <c r="W23" i="7"/>
  <c r="V23" i="7"/>
  <c r="U23" i="7"/>
  <c r="T23" i="7"/>
  <c r="S23" i="7"/>
  <c r="R23" i="7"/>
  <c r="Q23" i="7"/>
  <c r="P23" i="7"/>
  <c r="O23" i="7"/>
  <c r="N23" i="7"/>
  <c r="Y22" i="7"/>
  <c r="X22" i="7"/>
  <c r="W22" i="7"/>
  <c r="V22" i="7"/>
  <c r="U22" i="7"/>
  <c r="T22" i="7"/>
  <c r="S22" i="7"/>
  <c r="R22" i="7"/>
  <c r="Q22" i="7"/>
  <c r="P22" i="7"/>
  <c r="O22" i="7"/>
  <c r="N22" i="7"/>
  <c r="Y21" i="7"/>
  <c r="X21" i="7"/>
  <c r="W21" i="7"/>
  <c r="V21" i="7"/>
  <c r="U21" i="7"/>
  <c r="T21" i="7"/>
  <c r="S21" i="7"/>
  <c r="R21" i="7"/>
  <c r="Q21" i="7"/>
  <c r="P21" i="7"/>
  <c r="O21" i="7"/>
  <c r="N21" i="7"/>
  <c r="M25" i="7"/>
  <c r="M24" i="7"/>
  <c r="M23" i="7"/>
  <c r="M22" i="7"/>
  <c r="M21" i="7"/>
  <c r="L25" i="7"/>
  <c r="L24" i="7"/>
  <c r="L23" i="7"/>
  <c r="L22" i="7"/>
  <c r="L21" i="7"/>
  <c r="K25" i="7"/>
  <c r="K24" i="7"/>
  <c r="K23" i="7"/>
  <c r="K22" i="7"/>
  <c r="K21" i="7"/>
  <c r="J25" i="7"/>
  <c r="J24" i="7"/>
  <c r="J23" i="7"/>
  <c r="J22" i="7"/>
  <c r="J21" i="7"/>
  <c r="I25" i="7"/>
  <c r="I24" i="7"/>
  <c r="I23" i="7"/>
  <c r="I22" i="7"/>
  <c r="I21" i="7"/>
  <c r="H25" i="7"/>
  <c r="H24" i="7"/>
  <c r="H23" i="7"/>
  <c r="H22" i="7"/>
  <c r="H21" i="7"/>
  <c r="G25" i="7"/>
  <c r="G24" i="7"/>
  <c r="G23" i="7"/>
  <c r="G22" i="7"/>
  <c r="G21" i="7"/>
  <c r="F25" i="7"/>
  <c r="F24" i="7"/>
  <c r="F23" i="7"/>
  <c r="F22" i="7"/>
  <c r="F21" i="7"/>
  <c r="E25" i="7"/>
  <c r="E24" i="7"/>
  <c r="E23" i="7"/>
  <c r="E22" i="7"/>
  <c r="E21" i="7"/>
  <c r="D25" i="7"/>
  <c r="D24" i="7"/>
  <c r="D23" i="7"/>
  <c r="D22" i="7"/>
  <c r="D21" i="7"/>
  <c r="C25" i="7"/>
  <c r="C24" i="7"/>
  <c r="C23" i="7"/>
  <c r="C22" i="7"/>
  <c r="C21" i="7"/>
  <c r="B25" i="7"/>
  <c r="B24" i="7"/>
  <c r="B23" i="7"/>
  <c r="B22" i="7"/>
  <c r="B21" i="7"/>
  <c r="BN18" i="7"/>
  <c r="BZ18" i="7" s="1"/>
  <c r="BM18" i="7"/>
  <c r="BL18" i="7"/>
  <c r="BK18" i="7"/>
  <c r="BJ18" i="7"/>
  <c r="BI18" i="7"/>
  <c r="BH18" i="7"/>
  <c r="BG18" i="7"/>
  <c r="BF18" i="7"/>
  <c r="BE18" i="7"/>
  <c r="BD18" i="7"/>
  <c r="BC18" i="7"/>
  <c r="BB18" i="7"/>
  <c r="BA18" i="7"/>
  <c r="AZ18" i="7"/>
  <c r="AY18" i="7"/>
  <c r="AX18" i="7"/>
  <c r="AW18" i="7"/>
  <c r="AV18" i="7"/>
  <c r="AU18" i="7"/>
  <c r="AT18" i="7"/>
  <c r="AS18" i="7"/>
  <c r="AR18" i="7"/>
  <c r="AQ18" i="7"/>
  <c r="AP18" i="7"/>
  <c r="AO18" i="7"/>
  <c r="AN18" i="7"/>
  <c r="AM18" i="7"/>
  <c r="AL18" i="7"/>
  <c r="AK18" i="7"/>
  <c r="AJ18" i="7"/>
  <c r="AI18"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C18" i="7"/>
  <c r="B18" i="7"/>
  <c r="BV18" i="7" s="1"/>
  <c r="BN17" i="7"/>
  <c r="BM17" i="7"/>
  <c r="BL17" i="7"/>
  <c r="BK17" i="7"/>
  <c r="BW17" i="7" s="1"/>
  <c r="BJ17" i="7"/>
  <c r="BI17" i="7"/>
  <c r="BH17" i="7"/>
  <c r="BG17" i="7"/>
  <c r="BF17" i="7"/>
  <c r="BE17" i="7"/>
  <c r="BD17" i="7"/>
  <c r="BC17" i="7"/>
  <c r="BB17" i="7"/>
  <c r="BA17" i="7"/>
  <c r="AZ17" i="7"/>
  <c r="AY17" i="7"/>
  <c r="AX17" i="7"/>
  <c r="AW17" i="7"/>
  <c r="AV17" i="7"/>
  <c r="AU17" i="7"/>
  <c r="AT17" i="7"/>
  <c r="AS17" i="7"/>
  <c r="AR17" i="7"/>
  <c r="AQ17" i="7"/>
  <c r="AP17" i="7"/>
  <c r="AO17" i="7"/>
  <c r="AN17" i="7"/>
  <c r="AM17" i="7"/>
  <c r="AL17" i="7"/>
  <c r="BY17" i="7" s="1"/>
  <c r="AK17" i="7"/>
  <c r="AJ17" i="7"/>
  <c r="AI17"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D17" i="7"/>
  <c r="C17" i="7"/>
  <c r="B17" i="7"/>
  <c r="BN16" i="7"/>
  <c r="BM16" i="7"/>
  <c r="BL16" i="7"/>
  <c r="BK16" i="7"/>
  <c r="BJ16" i="7"/>
  <c r="BI16" i="7"/>
  <c r="BH16" i="7"/>
  <c r="BG16" i="7"/>
  <c r="BF16" i="7"/>
  <c r="BE16" i="7"/>
  <c r="BD16" i="7"/>
  <c r="BC16" i="7"/>
  <c r="BB16" i="7"/>
  <c r="BA16" i="7"/>
  <c r="AZ16" i="7"/>
  <c r="AY16" i="7"/>
  <c r="AX16" i="7"/>
  <c r="AW16" i="7"/>
  <c r="AV16" i="7"/>
  <c r="AU16" i="7"/>
  <c r="AT16" i="7"/>
  <c r="AS16" i="7"/>
  <c r="AR16" i="7"/>
  <c r="AQ16" i="7"/>
  <c r="AP16" i="7"/>
  <c r="AO16" i="7"/>
  <c r="AN16" i="7"/>
  <c r="AM16" i="7"/>
  <c r="AL16" i="7"/>
  <c r="AK16" i="7"/>
  <c r="AJ16" i="7"/>
  <c r="AI16" i="7"/>
  <c r="AH16" i="7"/>
  <c r="AG16" i="7"/>
  <c r="AF16" i="7"/>
  <c r="AE16" i="7"/>
  <c r="AD16" i="7"/>
  <c r="AC16" i="7"/>
  <c r="AB16" i="7"/>
  <c r="AA16" i="7"/>
  <c r="Z16" i="7"/>
  <c r="BX16" i="7" s="1"/>
  <c r="Y16" i="7"/>
  <c r="X16" i="7"/>
  <c r="W16" i="7"/>
  <c r="V16" i="7"/>
  <c r="U16" i="7"/>
  <c r="T16" i="7"/>
  <c r="S16" i="7"/>
  <c r="R16" i="7"/>
  <c r="Q16" i="7"/>
  <c r="P16" i="7"/>
  <c r="O16" i="7"/>
  <c r="N16" i="7"/>
  <c r="M16" i="7"/>
  <c r="L16" i="7"/>
  <c r="K16" i="7"/>
  <c r="J16" i="7"/>
  <c r="I16" i="7"/>
  <c r="H16" i="7"/>
  <c r="G16" i="7"/>
  <c r="F16" i="7"/>
  <c r="E16" i="7"/>
  <c r="D16" i="7"/>
  <c r="C16" i="7"/>
  <c r="B16" i="7"/>
  <c r="BN15" i="7"/>
  <c r="BM15" i="7"/>
  <c r="BL15" i="7"/>
  <c r="BK15" i="7"/>
  <c r="BJ15" i="7"/>
  <c r="BI15" i="7"/>
  <c r="BH15" i="7"/>
  <c r="BG15" i="7"/>
  <c r="BF15" i="7"/>
  <c r="BE15" i="7"/>
  <c r="BD15" i="7"/>
  <c r="BC15" i="7"/>
  <c r="BB15" i="7"/>
  <c r="BA15" i="7"/>
  <c r="AZ15" i="7"/>
  <c r="AY15" i="7"/>
  <c r="AX15" i="7"/>
  <c r="AW15" i="7"/>
  <c r="AV15" i="7"/>
  <c r="AU15" i="7"/>
  <c r="AT15" i="7"/>
  <c r="AS15" i="7"/>
  <c r="AR15" i="7"/>
  <c r="AQ15" i="7"/>
  <c r="AP15" i="7"/>
  <c r="AO15" i="7"/>
  <c r="AN15" i="7"/>
  <c r="AM15" i="7"/>
  <c r="AL15" i="7"/>
  <c r="BY15" i="7" s="1"/>
  <c r="AK15" i="7"/>
  <c r="AJ15" i="7"/>
  <c r="AI15"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D15" i="7"/>
  <c r="C15" i="7"/>
  <c r="B15" i="7"/>
  <c r="BN14" i="7"/>
  <c r="BM14" i="7"/>
  <c r="BL14" i="7"/>
  <c r="BK14" i="7"/>
  <c r="BJ14" i="7"/>
  <c r="BI14" i="7"/>
  <c r="BH14" i="7"/>
  <c r="BG14" i="7"/>
  <c r="BF14" i="7"/>
  <c r="BE14" i="7"/>
  <c r="BD14" i="7"/>
  <c r="BC14" i="7"/>
  <c r="BB14" i="7"/>
  <c r="BA14" i="7"/>
  <c r="AZ14" i="7"/>
  <c r="AY14" i="7"/>
  <c r="AX14" i="7"/>
  <c r="AW14" i="7"/>
  <c r="AV14" i="7"/>
  <c r="AU14" i="7"/>
  <c r="AT14" i="7"/>
  <c r="AS14" i="7"/>
  <c r="AR14" i="7"/>
  <c r="AQ14" i="7"/>
  <c r="AP14" i="7"/>
  <c r="AO14" i="7"/>
  <c r="AN14" i="7"/>
  <c r="AM14" i="7"/>
  <c r="AL14" i="7"/>
  <c r="AK14" i="7"/>
  <c r="AJ14" i="7"/>
  <c r="AI14" i="7"/>
  <c r="AH14" i="7"/>
  <c r="AG14" i="7"/>
  <c r="AF14" i="7"/>
  <c r="AE14" i="7"/>
  <c r="AD14" i="7"/>
  <c r="AC14" i="7"/>
  <c r="AB14" i="7"/>
  <c r="AA14" i="7"/>
  <c r="Z14" i="7"/>
  <c r="Y14" i="7"/>
  <c r="X14" i="7"/>
  <c r="W14" i="7"/>
  <c r="V14" i="7"/>
  <c r="U14" i="7"/>
  <c r="T14" i="7"/>
  <c r="S14" i="7"/>
  <c r="R14" i="7"/>
  <c r="Q14" i="7"/>
  <c r="P14" i="7"/>
  <c r="O14" i="7"/>
  <c r="N14" i="7"/>
  <c r="M14" i="7"/>
  <c r="L14" i="7"/>
  <c r="K14" i="7"/>
  <c r="J14" i="7"/>
  <c r="I14" i="7"/>
  <c r="H14" i="7"/>
  <c r="G14" i="7"/>
  <c r="F14" i="7"/>
  <c r="E14" i="7"/>
  <c r="D14" i="7"/>
  <c r="C14" i="7"/>
  <c r="B14" i="7"/>
  <c r="BN12" i="7"/>
  <c r="BM12" i="7"/>
  <c r="BL12" i="7"/>
  <c r="BK12" i="7"/>
  <c r="BW12" i="7" s="1"/>
  <c r="BJ12" i="7"/>
  <c r="BI12" i="7"/>
  <c r="BH12" i="7"/>
  <c r="BG12" i="7"/>
  <c r="BF12" i="7"/>
  <c r="BE12" i="7"/>
  <c r="BD12" i="7"/>
  <c r="BC12" i="7"/>
  <c r="BB12" i="7"/>
  <c r="BA12" i="7"/>
  <c r="AZ12" i="7"/>
  <c r="AY12" i="7"/>
  <c r="AX12" i="7"/>
  <c r="AW12" i="7"/>
  <c r="AV12" i="7"/>
  <c r="AU12" i="7"/>
  <c r="AT12" i="7"/>
  <c r="AS12" i="7"/>
  <c r="AR12" i="7"/>
  <c r="AQ12" i="7"/>
  <c r="AP12" i="7"/>
  <c r="AO12" i="7"/>
  <c r="AN12" i="7"/>
  <c r="AM12" i="7"/>
  <c r="AL12" i="7"/>
  <c r="BY12" i="7" s="1"/>
  <c r="AK12" i="7"/>
  <c r="AJ12" i="7"/>
  <c r="AI12" i="7"/>
  <c r="AH12" i="7"/>
  <c r="AG12" i="7"/>
  <c r="AF12" i="7"/>
  <c r="AE12" i="7"/>
  <c r="AD12" i="7"/>
  <c r="AC12" i="7"/>
  <c r="AB12" i="7"/>
  <c r="AA12" i="7"/>
  <c r="Z12" i="7"/>
  <c r="Y12" i="7"/>
  <c r="X12" i="7"/>
  <c r="W12" i="7"/>
  <c r="V12" i="7"/>
  <c r="U12" i="7"/>
  <c r="T12" i="7"/>
  <c r="S12" i="7"/>
  <c r="R12" i="7"/>
  <c r="Q12" i="7"/>
  <c r="P12" i="7"/>
  <c r="O12" i="7"/>
  <c r="N12" i="7"/>
  <c r="M12" i="7"/>
  <c r="L12" i="7"/>
  <c r="K12" i="7"/>
  <c r="J12" i="7"/>
  <c r="I12" i="7"/>
  <c r="H12" i="7"/>
  <c r="G12" i="7"/>
  <c r="F12" i="7"/>
  <c r="E12" i="7"/>
  <c r="D12" i="7"/>
  <c r="C12" i="7"/>
  <c r="B12" i="7"/>
  <c r="BN11" i="7"/>
  <c r="BM11" i="7"/>
  <c r="BL11" i="7"/>
  <c r="BK11" i="7"/>
  <c r="BW11" i="7" s="1"/>
  <c r="BJ11" i="7"/>
  <c r="BI11" i="7"/>
  <c r="BH11" i="7"/>
  <c r="BG11" i="7"/>
  <c r="BF11" i="7"/>
  <c r="BE11" i="7"/>
  <c r="BD11" i="7"/>
  <c r="BC11" i="7"/>
  <c r="BB11" i="7"/>
  <c r="BA11" i="7"/>
  <c r="AZ11" i="7"/>
  <c r="AY11" i="7"/>
  <c r="AX11" i="7"/>
  <c r="AW11" i="7"/>
  <c r="AV11" i="7"/>
  <c r="AU11" i="7"/>
  <c r="AT11" i="7"/>
  <c r="AS11" i="7"/>
  <c r="AR11" i="7"/>
  <c r="AQ11" i="7"/>
  <c r="AP11" i="7"/>
  <c r="AO11" i="7"/>
  <c r="AN11" i="7"/>
  <c r="AM11" i="7"/>
  <c r="AL11" i="7"/>
  <c r="AK11" i="7"/>
  <c r="AJ11" i="7"/>
  <c r="AI11" i="7"/>
  <c r="AH11" i="7"/>
  <c r="AG11" i="7"/>
  <c r="AF11" i="7"/>
  <c r="AE11" i="7"/>
  <c r="AD11" i="7"/>
  <c r="AC11" i="7"/>
  <c r="AB11" i="7"/>
  <c r="AA11" i="7"/>
  <c r="Z11" i="7"/>
  <c r="BX11" i="7" s="1"/>
  <c r="Y11" i="7"/>
  <c r="X11" i="7"/>
  <c r="W11" i="7"/>
  <c r="V11" i="7"/>
  <c r="U11" i="7"/>
  <c r="T11" i="7"/>
  <c r="S11" i="7"/>
  <c r="R11" i="7"/>
  <c r="Q11" i="7"/>
  <c r="P11" i="7"/>
  <c r="O11" i="7"/>
  <c r="N11" i="7"/>
  <c r="M11" i="7"/>
  <c r="L11" i="7"/>
  <c r="K11" i="7"/>
  <c r="J11" i="7"/>
  <c r="I11" i="7"/>
  <c r="H11" i="7"/>
  <c r="G11" i="7"/>
  <c r="F11" i="7"/>
  <c r="E11" i="7"/>
  <c r="D11" i="7"/>
  <c r="C11" i="7"/>
  <c r="B11" i="7"/>
  <c r="BN10" i="7"/>
  <c r="BM10" i="7"/>
  <c r="BL10" i="7"/>
  <c r="BK10" i="7"/>
  <c r="BW10" i="7" s="1"/>
  <c r="BJ10" i="7"/>
  <c r="BI10" i="7"/>
  <c r="BH10" i="7"/>
  <c r="BG10" i="7"/>
  <c r="BF10" i="7"/>
  <c r="BE10" i="7"/>
  <c r="BD10" i="7"/>
  <c r="BC10" i="7"/>
  <c r="BB10" i="7"/>
  <c r="BA10" i="7"/>
  <c r="AZ10" i="7"/>
  <c r="AY10" i="7"/>
  <c r="AX10" i="7"/>
  <c r="AW10" i="7"/>
  <c r="AV10" i="7"/>
  <c r="AU10" i="7"/>
  <c r="AT10" i="7"/>
  <c r="AS10" i="7"/>
  <c r="AR10" i="7"/>
  <c r="AQ10" i="7"/>
  <c r="AP10" i="7"/>
  <c r="AO10" i="7"/>
  <c r="AN10" i="7"/>
  <c r="AM10" i="7"/>
  <c r="AL10" i="7"/>
  <c r="AK10" i="7"/>
  <c r="AJ10" i="7"/>
  <c r="AI10" i="7"/>
  <c r="AH10" i="7"/>
  <c r="AG10" i="7"/>
  <c r="AF10" i="7"/>
  <c r="AE10" i="7"/>
  <c r="AD10" i="7"/>
  <c r="AC10" i="7"/>
  <c r="AB10" i="7"/>
  <c r="AA10" i="7"/>
  <c r="Z10" i="7"/>
  <c r="Y10" i="7"/>
  <c r="X10" i="7"/>
  <c r="W10" i="7"/>
  <c r="V10" i="7"/>
  <c r="U10" i="7"/>
  <c r="T10" i="7"/>
  <c r="S10" i="7"/>
  <c r="R10" i="7"/>
  <c r="Q10" i="7"/>
  <c r="P10" i="7"/>
  <c r="O10" i="7"/>
  <c r="N10" i="7"/>
  <c r="M10" i="7"/>
  <c r="L10" i="7"/>
  <c r="K10" i="7"/>
  <c r="J10" i="7"/>
  <c r="I10" i="7"/>
  <c r="H10" i="7"/>
  <c r="G10" i="7"/>
  <c r="F10" i="7"/>
  <c r="E10" i="7"/>
  <c r="D10" i="7"/>
  <c r="C10" i="7"/>
  <c r="B10" i="7"/>
  <c r="BN9" i="7"/>
  <c r="BM9" i="7"/>
  <c r="BL9" i="7"/>
  <c r="BK9" i="7"/>
  <c r="BW9" i="7" s="1"/>
  <c r="BJ9" i="7"/>
  <c r="BI9" i="7"/>
  <c r="BH9" i="7"/>
  <c r="BG9" i="7"/>
  <c r="BF9" i="7"/>
  <c r="BE9" i="7"/>
  <c r="BD9" i="7"/>
  <c r="BC9" i="7"/>
  <c r="BB9" i="7"/>
  <c r="BA9" i="7"/>
  <c r="AZ9" i="7"/>
  <c r="AY9" i="7"/>
  <c r="AX9" i="7"/>
  <c r="AW9" i="7"/>
  <c r="AV9" i="7"/>
  <c r="AU9" i="7"/>
  <c r="AT9" i="7"/>
  <c r="AS9" i="7"/>
  <c r="AR9" i="7"/>
  <c r="AQ9" i="7"/>
  <c r="AP9" i="7"/>
  <c r="AO9" i="7"/>
  <c r="AN9" i="7"/>
  <c r="AM9" i="7"/>
  <c r="AL9" i="7"/>
  <c r="AK9" i="7"/>
  <c r="AJ9" i="7"/>
  <c r="AI9" i="7"/>
  <c r="AH9" i="7"/>
  <c r="AG9" i="7"/>
  <c r="AF9" i="7"/>
  <c r="AE9" i="7"/>
  <c r="AD9" i="7"/>
  <c r="AC9" i="7"/>
  <c r="AB9" i="7"/>
  <c r="AA9" i="7"/>
  <c r="Z9" i="7"/>
  <c r="Y9" i="7"/>
  <c r="X9" i="7"/>
  <c r="W9" i="7"/>
  <c r="V9" i="7"/>
  <c r="U9" i="7"/>
  <c r="T9" i="7"/>
  <c r="S9" i="7"/>
  <c r="R9" i="7"/>
  <c r="Q9" i="7"/>
  <c r="P9" i="7"/>
  <c r="O9" i="7"/>
  <c r="N9" i="7"/>
  <c r="M9" i="7"/>
  <c r="L9" i="7"/>
  <c r="K9" i="7"/>
  <c r="J9" i="7"/>
  <c r="I9" i="7"/>
  <c r="H9" i="7"/>
  <c r="G9" i="7"/>
  <c r="F9" i="7"/>
  <c r="E9" i="7"/>
  <c r="D9" i="7"/>
  <c r="C9" i="7"/>
  <c r="B9" i="7"/>
  <c r="BN8" i="7"/>
  <c r="BM8" i="7"/>
  <c r="BL8" i="7"/>
  <c r="BK8" i="7"/>
  <c r="BJ8" i="7"/>
  <c r="BI8" i="7"/>
  <c r="BH8" i="7"/>
  <c r="BG8" i="7"/>
  <c r="BF8" i="7"/>
  <c r="BE8" i="7"/>
  <c r="BD8" i="7"/>
  <c r="BC8" i="7"/>
  <c r="BB8" i="7"/>
  <c r="BA8" i="7"/>
  <c r="AZ8" i="7"/>
  <c r="AY8" i="7"/>
  <c r="AX8" i="7"/>
  <c r="BZ8" i="7" s="1"/>
  <c r="AW8" i="7"/>
  <c r="AV8" i="7"/>
  <c r="AU8" i="7"/>
  <c r="AT8" i="7"/>
  <c r="AS8" i="7"/>
  <c r="AR8" i="7"/>
  <c r="AQ8" i="7"/>
  <c r="AP8" i="7"/>
  <c r="AO8" i="7"/>
  <c r="AN8" i="7"/>
  <c r="AM8" i="7"/>
  <c r="AL8" i="7"/>
  <c r="AK8" i="7"/>
  <c r="AJ8" i="7"/>
  <c r="AI8" i="7"/>
  <c r="AH8" i="7"/>
  <c r="AG8" i="7"/>
  <c r="AF8" i="7"/>
  <c r="AE8" i="7"/>
  <c r="AD8" i="7"/>
  <c r="AC8" i="7"/>
  <c r="AB8" i="7"/>
  <c r="AA8" i="7"/>
  <c r="Z8" i="7"/>
  <c r="Y8" i="7"/>
  <c r="X8" i="7"/>
  <c r="W8" i="7"/>
  <c r="V8" i="7"/>
  <c r="U8" i="7"/>
  <c r="T8" i="7"/>
  <c r="S8" i="7"/>
  <c r="R8" i="7"/>
  <c r="Q8" i="7"/>
  <c r="P8" i="7"/>
  <c r="BW8" i="7" s="1"/>
  <c r="O8" i="7"/>
  <c r="N8" i="7"/>
  <c r="M8" i="7"/>
  <c r="L8" i="7"/>
  <c r="K8" i="7"/>
  <c r="J8" i="7"/>
  <c r="I8" i="7"/>
  <c r="H8" i="7"/>
  <c r="G8" i="7"/>
  <c r="F8" i="7"/>
  <c r="E8" i="7"/>
  <c r="D8" i="7"/>
  <c r="C8" i="7"/>
  <c r="B8" i="7"/>
  <c r="BL32" i="6"/>
  <c r="AK32" i="6"/>
  <c r="AJ32" i="6"/>
  <c r="AI32" i="6"/>
  <c r="AH32" i="6"/>
  <c r="AG32" i="6"/>
  <c r="AF32" i="6"/>
  <c r="AE32" i="6"/>
  <c r="AD32" i="6"/>
  <c r="AC32" i="6"/>
  <c r="AB32" i="6"/>
  <c r="AA32" i="6"/>
  <c r="Z32" i="6"/>
  <c r="BM31" i="6"/>
  <c r="BL31" i="6"/>
  <c r="AW31" i="6"/>
  <c r="AV31" i="6"/>
  <c r="AU31" i="6"/>
  <c r="AT31" i="6"/>
  <c r="AS31" i="6"/>
  <c r="AR31" i="6"/>
  <c r="AQ31" i="6"/>
  <c r="AP31" i="6"/>
  <c r="AO31" i="6"/>
  <c r="AN31" i="6"/>
  <c r="AM31" i="6"/>
  <c r="AL31" i="6"/>
  <c r="AK31" i="6"/>
  <c r="AJ31" i="6"/>
  <c r="AI31" i="6"/>
  <c r="AH31" i="6"/>
  <c r="AG31" i="6"/>
  <c r="AF31" i="6"/>
  <c r="AE31" i="6"/>
  <c r="AD31" i="6"/>
  <c r="AC31" i="6"/>
  <c r="AB31" i="6"/>
  <c r="AA31" i="6"/>
  <c r="Z31" i="6"/>
  <c r="BN30" i="6"/>
  <c r="BM30" i="6"/>
  <c r="BL30" i="6"/>
  <c r="BI30" i="6"/>
  <c r="BH30" i="6"/>
  <c r="BG30" i="6"/>
  <c r="BF30" i="6"/>
  <c r="BE30" i="6"/>
  <c r="BD30" i="6"/>
  <c r="BC30" i="6"/>
  <c r="BB30" i="6"/>
  <c r="BA30" i="6"/>
  <c r="AZ30" i="6"/>
  <c r="AY30" i="6"/>
  <c r="AX30" i="6"/>
  <c r="AW30" i="6"/>
  <c r="AV30" i="6"/>
  <c r="AU30" i="6"/>
  <c r="AT30" i="6"/>
  <c r="AS30" i="6"/>
  <c r="AR30" i="6"/>
  <c r="AQ30" i="6"/>
  <c r="AP30" i="6"/>
  <c r="AO30" i="6"/>
  <c r="AN30" i="6"/>
  <c r="AM30" i="6"/>
  <c r="AL30" i="6"/>
  <c r="AK30" i="6"/>
  <c r="AJ30" i="6"/>
  <c r="AI30" i="6"/>
  <c r="AH30" i="6"/>
  <c r="AG30" i="6"/>
  <c r="AF30" i="6"/>
  <c r="AE30" i="6"/>
  <c r="AD30" i="6"/>
  <c r="AC30" i="6"/>
  <c r="AB30" i="6"/>
  <c r="AA30" i="6"/>
  <c r="Z30" i="6"/>
  <c r="BN29" i="6"/>
  <c r="BM29" i="6"/>
  <c r="BL29" i="6"/>
  <c r="BI29" i="6"/>
  <c r="BH29" i="6"/>
  <c r="BG29" i="6"/>
  <c r="BF29" i="6"/>
  <c r="BE29" i="6"/>
  <c r="BD29" i="6"/>
  <c r="BC29" i="6"/>
  <c r="BB29" i="6"/>
  <c r="BA29" i="6"/>
  <c r="AZ29" i="6"/>
  <c r="AY29" i="6"/>
  <c r="AX29" i="6"/>
  <c r="AW29" i="6"/>
  <c r="AV29" i="6"/>
  <c r="AU29" i="6"/>
  <c r="AT29" i="6"/>
  <c r="AS29" i="6"/>
  <c r="AR29" i="6"/>
  <c r="AQ29" i="6"/>
  <c r="AP29" i="6"/>
  <c r="AO29" i="6"/>
  <c r="AN29" i="6"/>
  <c r="AM29" i="6"/>
  <c r="AL29" i="6"/>
  <c r="AK29" i="6"/>
  <c r="AJ29" i="6"/>
  <c r="AI29" i="6"/>
  <c r="AH29" i="6"/>
  <c r="AG29" i="6"/>
  <c r="AF29" i="6"/>
  <c r="AE29" i="6"/>
  <c r="AD29" i="6"/>
  <c r="AC29" i="6"/>
  <c r="AB29" i="6"/>
  <c r="AA29" i="6"/>
  <c r="Z29" i="6"/>
  <c r="BN28" i="6"/>
  <c r="BM28" i="6"/>
  <c r="BL28" i="6"/>
  <c r="BI28" i="6"/>
  <c r="AW28" i="6"/>
  <c r="AK28" i="6"/>
  <c r="BL26" i="6"/>
  <c r="AK26" i="6"/>
  <c r="AJ26" i="6"/>
  <c r="AI26" i="6"/>
  <c r="AH26" i="6"/>
  <c r="AG26" i="6"/>
  <c r="AF26" i="6"/>
  <c r="AE26" i="6"/>
  <c r="AD26" i="6"/>
  <c r="AC26" i="6"/>
  <c r="AB26" i="6"/>
  <c r="AA26" i="6"/>
  <c r="Z26" i="6"/>
  <c r="BM25" i="6"/>
  <c r="BL25" i="6"/>
  <c r="AW25" i="6"/>
  <c r="AV25" i="6"/>
  <c r="AU25" i="6"/>
  <c r="AT25" i="6"/>
  <c r="AS25" i="6"/>
  <c r="AR25" i="6"/>
  <c r="AQ25" i="6"/>
  <c r="AP25" i="6"/>
  <c r="AO25" i="6"/>
  <c r="AN25" i="6"/>
  <c r="AM25" i="6"/>
  <c r="AL25" i="6"/>
  <c r="AK25" i="6"/>
  <c r="AJ25" i="6"/>
  <c r="AI25" i="6"/>
  <c r="AH25" i="6"/>
  <c r="AG25" i="6"/>
  <c r="AF25" i="6"/>
  <c r="AE25" i="6"/>
  <c r="AD25" i="6"/>
  <c r="AC25" i="6"/>
  <c r="AB25" i="6"/>
  <c r="AA25" i="6"/>
  <c r="Z25" i="6"/>
  <c r="BN24" i="6"/>
  <c r="BM24" i="6"/>
  <c r="BL24" i="6"/>
  <c r="BI24" i="6"/>
  <c r="BH24" i="6"/>
  <c r="BG24" i="6"/>
  <c r="BF24" i="6"/>
  <c r="BE24" i="6"/>
  <c r="BD24" i="6"/>
  <c r="BC24" i="6"/>
  <c r="BB24" i="6"/>
  <c r="BA24" i="6"/>
  <c r="AZ24" i="6"/>
  <c r="AY24" i="6"/>
  <c r="AX24" i="6"/>
  <c r="AW24" i="6"/>
  <c r="AV24" i="6"/>
  <c r="AU24" i="6"/>
  <c r="AT24" i="6"/>
  <c r="AS24" i="6"/>
  <c r="AR24" i="6"/>
  <c r="AQ24" i="6"/>
  <c r="AP24" i="6"/>
  <c r="AO24" i="6"/>
  <c r="AN24" i="6"/>
  <c r="AM24" i="6"/>
  <c r="AL24" i="6"/>
  <c r="AK24" i="6"/>
  <c r="AJ24" i="6"/>
  <c r="AI24" i="6"/>
  <c r="AH24" i="6"/>
  <c r="AG24" i="6"/>
  <c r="AF24" i="6"/>
  <c r="AE24" i="6"/>
  <c r="AD24" i="6"/>
  <c r="AC24" i="6"/>
  <c r="AB24" i="6"/>
  <c r="AA24" i="6"/>
  <c r="Z24" i="6"/>
  <c r="BN23" i="6"/>
  <c r="BM23" i="6"/>
  <c r="BL23" i="6"/>
  <c r="BI23" i="6"/>
  <c r="BH23" i="6"/>
  <c r="BG23" i="6"/>
  <c r="BF23" i="6"/>
  <c r="BE23" i="6"/>
  <c r="BD23" i="6"/>
  <c r="BC23" i="6"/>
  <c r="BB23" i="6"/>
  <c r="BA23" i="6"/>
  <c r="AZ23" i="6"/>
  <c r="AY23" i="6"/>
  <c r="AX23" i="6"/>
  <c r="AW23" i="6"/>
  <c r="AV23" i="6"/>
  <c r="AU23" i="6"/>
  <c r="AT23" i="6"/>
  <c r="AS23" i="6"/>
  <c r="AR23" i="6"/>
  <c r="AQ23" i="6"/>
  <c r="AP23" i="6"/>
  <c r="AO23" i="6"/>
  <c r="AN23" i="6"/>
  <c r="AM23" i="6"/>
  <c r="AL23" i="6"/>
  <c r="AK23" i="6"/>
  <c r="AJ23" i="6"/>
  <c r="AI23" i="6"/>
  <c r="AH23" i="6"/>
  <c r="AG23" i="6"/>
  <c r="AF23" i="6"/>
  <c r="AE23" i="6"/>
  <c r="AD23" i="6"/>
  <c r="AC23" i="6"/>
  <c r="AB23" i="6"/>
  <c r="AA23" i="6"/>
  <c r="Z23" i="6"/>
  <c r="BN22" i="6"/>
  <c r="BM22" i="6"/>
  <c r="BL22" i="6"/>
  <c r="BI22" i="6"/>
  <c r="AW22" i="6"/>
  <c r="AK22" i="6"/>
  <c r="BL32" i="5"/>
  <c r="AK32" i="5"/>
  <c r="AJ32" i="5"/>
  <c r="AI32" i="5"/>
  <c r="AH32" i="5"/>
  <c r="AG32" i="5"/>
  <c r="AF32" i="5"/>
  <c r="AE32" i="5"/>
  <c r="AD32" i="5"/>
  <c r="AC32" i="5"/>
  <c r="AB32" i="5"/>
  <c r="AA32" i="5"/>
  <c r="Z32" i="5"/>
  <c r="BM31" i="5"/>
  <c r="BL31" i="5"/>
  <c r="AW31" i="5"/>
  <c r="AV31" i="5"/>
  <c r="AU31" i="5"/>
  <c r="AT31" i="5"/>
  <c r="AS31" i="5"/>
  <c r="AR31" i="5"/>
  <c r="AQ31" i="5"/>
  <c r="AP31" i="5"/>
  <c r="AO31" i="5"/>
  <c r="AN31" i="5"/>
  <c r="AM31" i="5"/>
  <c r="AL31" i="5"/>
  <c r="AK31" i="5"/>
  <c r="AJ31" i="5"/>
  <c r="AI31" i="5"/>
  <c r="AH31" i="5"/>
  <c r="AG31" i="5"/>
  <c r="AF31" i="5"/>
  <c r="AE31" i="5"/>
  <c r="AD31" i="5"/>
  <c r="AC31" i="5"/>
  <c r="AB31" i="5"/>
  <c r="AA31" i="5"/>
  <c r="Z31" i="5"/>
  <c r="BN30" i="5"/>
  <c r="BM30" i="5"/>
  <c r="BL30" i="5"/>
  <c r="BI30" i="5"/>
  <c r="BH30" i="5"/>
  <c r="BG30" i="5"/>
  <c r="BF30" i="5"/>
  <c r="BE30" i="5"/>
  <c r="BD30" i="5"/>
  <c r="BC30" i="5"/>
  <c r="BB30" i="5"/>
  <c r="BA30" i="5"/>
  <c r="AZ30" i="5"/>
  <c r="AY30" i="5"/>
  <c r="AX30" i="5"/>
  <c r="AW30" i="5"/>
  <c r="AV30" i="5"/>
  <c r="AU30" i="5"/>
  <c r="AT30" i="5"/>
  <c r="AS30" i="5"/>
  <c r="AR30" i="5"/>
  <c r="AQ30" i="5"/>
  <c r="AP30" i="5"/>
  <c r="AO30" i="5"/>
  <c r="AN30" i="5"/>
  <c r="AM30" i="5"/>
  <c r="AL30" i="5"/>
  <c r="AK30" i="5"/>
  <c r="AJ30" i="5"/>
  <c r="AI30" i="5"/>
  <c r="AH30" i="5"/>
  <c r="AG30" i="5"/>
  <c r="AF30" i="5"/>
  <c r="AE30" i="5"/>
  <c r="AD30" i="5"/>
  <c r="AC30" i="5"/>
  <c r="AB30" i="5"/>
  <c r="AA30" i="5"/>
  <c r="Z30" i="5"/>
  <c r="BN29" i="5"/>
  <c r="BM29" i="5"/>
  <c r="BL29" i="5"/>
  <c r="BI29" i="5"/>
  <c r="BH29" i="5"/>
  <c r="BG29" i="5"/>
  <c r="BF29" i="5"/>
  <c r="BE29" i="5"/>
  <c r="BD29" i="5"/>
  <c r="BC29" i="5"/>
  <c r="BB29" i="5"/>
  <c r="BA29" i="5"/>
  <c r="AZ29" i="5"/>
  <c r="AY29" i="5"/>
  <c r="AX29" i="5"/>
  <c r="AW29" i="5"/>
  <c r="AV29" i="5"/>
  <c r="AU29" i="5"/>
  <c r="AT29" i="5"/>
  <c r="AS29" i="5"/>
  <c r="AR29" i="5"/>
  <c r="AQ29" i="5"/>
  <c r="AP29" i="5"/>
  <c r="AO29" i="5"/>
  <c r="AN29" i="5"/>
  <c r="AM29" i="5"/>
  <c r="AL29" i="5"/>
  <c r="AK29" i="5"/>
  <c r="AJ29" i="5"/>
  <c r="AI29" i="5"/>
  <c r="AH29" i="5"/>
  <c r="AG29" i="5"/>
  <c r="AF29" i="5"/>
  <c r="AE29" i="5"/>
  <c r="AD29" i="5"/>
  <c r="AC29" i="5"/>
  <c r="AB29" i="5"/>
  <c r="AA29" i="5"/>
  <c r="Z29" i="5"/>
  <c r="BN28" i="5"/>
  <c r="BM28" i="5"/>
  <c r="BL28" i="5"/>
  <c r="BI28" i="5"/>
  <c r="AW28" i="5"/>
  <c r="AK28" i="5"/>
  <c r="BN22" i="5"/>
  <c r="BM22" i="5"/>
  <c r="BL22" i="5"/>
  <c r="BI22" i="5"/>
  <c r="AW22" i="5"/>
  <c r="AK22" i="5"/>
  <c r="BN23" i="5"/>
  <c r="BM23" i="5"/>
  <c r="BL23" i="5"/>
  <c r="BI23" i="5"/>
  <c r="BH23" i="5"/>
  <c r="BG23" i="5"/>
  <c r="BF23" i="5"/>
  <c r="BE23" i="5"/>
  <c r="BD23" i="5"/>
  <c r="BC23" i="5"/>
  <c r="BB23" i="5"/>
  <c r="BA23" i="5"/>
  <c r="AZ23" i="5"/>
  <c r="AY23" i="5"/>
  <c r="AX23" i="5"/>
  <c r="AW23" i="5"/>
  <c r="AV23" i="5"/>
  <c r="AU23" i="5"/>
  <c r="AT23" i="5"/>
  <c r="AS23" i="5"/>
  <c r="AR23" i="5"/>
  <c r="AQ23" i="5"/>
  <c r="AP23" i="5"/>
  <c r="AO23" i="5"/>
  <c r="AN23" i="5"/>
  <c r="AM23" i="5"/>
  <c r="AL23" i="5"/>
  <c r="AK23" i="5"/>
  <c r="AJ23" i="5"/>
  <c r="AI23" i="5"/>
  <c r="AH23" i="5"/>
  <c r="AG23" i="5"/>
  <c r="AF23" i="5"/>
  <c r="AE23" i="5"/>
  <c r="AD23" i="5"/>
  <c r="AC23" i="5"/>
  <c r="AB23" i="5"/>
  <c r="AA23" i="5"/>
  <c r="Z23" i="5"/>
  <c r="BN24" i="5"/>
  <c r="BM24" i="5"/>
  <c r="BL24" i="5"/>
  <c r="BI24" i="5"/>
  <c r="BH24" i="5"/>
  <c r="BG24" i="5"/>
  <c r="BF24" i="5"/>
  <c r="BE24" i="5"/>
  <c r="BD24" i="5"/>
  <c r="BC24" i="5"/>
  <c r="BB24" i="5"/>
  <c r="BA24" i="5"/>
  <c r="AZ24" i="5"/>
  <c r="AY24" i="5"/>
  <c r="AX24" i="5"/>
  <c r="AW24" i="5"/>
  <c r="AV24" i="5"/>
  <c r="AU24" i="5"/>
  <c r="AT24" i="5"/>
  <c r="AS24" i="5"/>
  <c r="AR24" i="5"/>
  <c r="AQ24" i="5"/>
  <c r="AP24" i="5"/>
  <c r="AO24" i="5"/>
  <c r="AN24" i="5"/>
  <c r="AM24" i="5"/>
  <c r="AL24" i="5"/>
  <c r="AK24" i="5"/>
  <c r="AJ24" i="5"/>
  <c r="AI24" i="5"/>
  <c r="AH24" i="5"/>
  <c r="AG24" i="5"/>
  <c r="AF24" i="5"/>
  <c r="AE24" i="5"/>
  <c r="AD24" i="5"/>
  <c r="AC24" i="5"/>
  <c r="AB24" i="5"/>
  <c r="AA24" i="5"/>
  <c r="Z24" i="5"/>
  <c r="BL26" i="5"/>
  <c r="AK26" i="5"/>
  <c r="AJ26" i="5"/>
  <c r="AI26" i="5"/>
  <c r="AH26" i="5"/>
  <c r="AG26" i="5"/>
  <c r="AF26" i="5"/>
  <c r="AE26" i="5"/>
  <c r="AD26" i="5"/>
  <c r="AC26" i="5"/>
  <c r="AB26" i="5"/>
  <c r="AA26" i="5"/>
  <c r="Z26" i="5"/>
  <c r="BM25" i="5"/>
  <c r="BL25" i="5"/>
  <c r="AW25" i="5"/>
  <c r="AV25" i="5"/>
  <c r="AU25" i="5"/>
  <c r="AT25" i="5"/>
  <c r="AS25" i="5"/>
  <c r="AR25" i="5"/>
  <c r="AQ25" i="5"/>
  <c r="AP25" i="5"/>
  <c r="AO25" i="5"/>
  <c r="AN25" i="5"/>
  <c r="AM25" i="5"/>
  <c r="AL25" i="5"/>
  <c r="AK25" i="5"/>
  <c r="AJ25" i="5"/>
  <c r="AI25" i="5"/>
  <c r="AH25" i="5"/>
  <c r="AG25" i="5"/>
  <c r="AF25" i="5"/>
  <c r="AE25" i="5"/>
  <c r="AD25" i="5"/>
  <c r="AC25" i="5"/>
  <c r="AB25" i="5"/>
  <c r="AA25" i="5"/>
  <c r="Z25" i="5"/>
  <c r="BY18" i="7" l="1"/>
  <c r="BX17" i="7"/>
  <c r="BY16" i="7"/>
  <c r="BX15" i="7"/>
  <c r="BX14" i="7"/>
  <c r="BY14" i="7"/>
  <c r="BX12" i="7"/>
  <c r="BY11" i="7"/>
  <c r="BX10" i="7"/>
  <c r="BY10" i="7"/>
  <c r="BY9" i="7"/>
  <c r="BX9" i="7"/>
  <c r="BY8" i="7"/>
  <c r="BX8" i="7"/>
  <c r="BW18" i="7"/>
  <c r="BZ17" i="7"/>
  <c r="BV17" i="7"/>
  <c r="BZ16" i="7"/>
  <c r="BV16" i="7"/>
  <c r="BW16" i="7"/>
  <c r="BW15" i="7"/>
  <c r="BZ15" i="7"/>
  <c r="BV15" i="7"/>
  <c r="BZ14" i="7"/>
  <c r="BV14" i="7"/>
  <c r="BW14" i="7"/>
  <c r="BV12" i="7"/>
  <c r="BZ12" i="7"/>
  <c r="BZ11" i="7"/>
  <c r="BV11" i="7"/>
  <c r="BZ10" i="7"/>
  <c r="BV10" i="7"/>
  <c r="BV9" i="7"/>
  <c r="BZ9" i="7"/>
  <c r="BV8" i="7"/>
  <c r="F34" i="4" l="1"/>
  <c r="F33" i="4"/>
  <c r="F25" i="4"/>
  <c r="F24" i="4"/>
  <c r="F16" i="4"/>
  <c r="F15" i="4"/>
  <c r="F7" i="4"/>
  <c r="F6" i="4"/>
  <c r="C3" i="1" l="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2" i="1"/>
  <c r="C44" i="4" l="1"/>
  <c r="C43" i="4"/>
  <c r="C42" i="4"/>
  <c r="H25" i="4"/>
  <c r="H24" i="4"/>
  <c r="H34" i="4"/>
  <c r="G34" i="4"/>
  <c r="D34" i="4"/>
  <c r="H33" i="4"/>
  <c r="G33" i="4"/>
  <c r="D33" i="4"/>
  <c r="G25" i="4"/>
  <c r="D25" i="4"/>
  <c r="G24" i="4"/>
  <c r="D24" i="4"/>
  <c r="G16" i="4"/>
  <c r="D16" i="4"/>
  <c r="G15" i="4"/>
  <c r="D15" i="4"/>
  <c r="E7" i="4"/>
  <c r="D7" i="4"/>
  <c r="D6" i="4"/>
  <c r="D5" i="4" l="1"/>
  <c r="G19" i="4"/>
  <c r="D32" i="4"/>
  <c r="H32" i="4"/>
  <c r="H23" i="4"/>
  <c r="H36" i="4"/>
  <c r="E10" i="4"/>
  <c r="E16" i="4"/>
  <c r="E19" i="4" s="1"/>
  <c r="G28" i="4"/>
  <c r="H37" i="4"/>
  <c r="G18" i="4"/>
  <c r="E24" i="4"/>
  <c r="E27" i="4" s="1"/>
  <c r="F36" i="4"/>
  <c r="G37" i="4"/>
  <c r="H28" i="4"/>
  <c r="H27" i="4"/>
  <c r="G27" i="4"/>
  <c r="G14" i="4"/>
  <c r="F9" i="4"/>
  <c r="F10" i="4"/>
  <c r="G32" i="4"/>
  <c r="F19" i="4"/>
  <c r="D14" i="4"/>
  <c r="G36" i="4"/>
  <c r="E34" i="4"/>
  <c r="E37" i="4" s="1"/>
  <c r="F27" i="4"/>
  <c r="E25" i="4"/>
  <c r="E28" i="4" s="1"/>
  <c r="G23" i="4"/>
  <c r="D23" i="4"/>
  <c r="F14" i="4"/>
  <c r="F5" i="4"/>
  <c r="E6" i="4"/>
  <c r="E33" i="4"/>
  <c r="F32" i="4"/>
  <c r="F23" i="4"/>
  <c r="F37" i="4"/>
  <c r="F28" i="4"/>
  <c r="F18" i="4"/>
  <c r="E15" i="4"/>
  <c r="H35" i="4" l="1"/>
  <c r="F35" i="4"/>
  <c r="H44" i="4"/>
  <c r="F8" i="4"/>
  <c r="G35" i="4"/>
  <c r="H43" i="4"/>
  <c r="G44" i="4"/>
  <c r="H29" i="4"/>
  <c r="F26" i="4"/>
  <c r="F17" i="4"/>
  <c r="G17" i="4"/>
  <c r="H26" i="4"/>
  <c r="F44" i="4"/>
  <c r="F43" i="4"/>
  <c r="G43" i="4"/>
  <c r="E23" i="4"/>
  <c r="E26" i="4" s="1"/>
  <c r="G29" i="4"/>
  <c r="G26" i="4"/>
  <c r="G20" i="4"/>
  <c r="E9" i="4"/>
  <c r="E5" i="4"/>
  <c r="E8" i="4" s="1"/>
  <c r="E14" i="4"/>
  <c r="E18" i="4"/>
  <c r="E32" i="4"/>
  <c r="E35" i="4" s="1"/>
  <c r="E36" i="4"/>
  <c r="H38" i="4"/>
  <c r="G38" i="4"/>
  <c r="F42" i="4" l="1"/>
  <c r="G42" i="4"/>
  <c r="E17" i="4"/>
  <c r="H42" i="4"/>
</calcChain>
</file>

<file path=xl/sharedStrings.xml><?xml version="1.0" encoding="utf-8"?>
<sst xmlns="http://schemas.openxmlformats.org/spreadsheetml/2006/main" count="4458" uniqueCount="103">
  <si>
    <t>Month</t>
  </si>
  <si>
    <t>Year</t>
  </si>
  <si>
    <t>Customer Class</t>
  </si>
  <si>
    <t>Is Swo</t>
  </si>
  <si>
    <t>Is Pwd</t>
  </si>
  <si>
    <t>Billings</t>
  </si>
  <si>
    <t>Payments All</t>
  </si>
  <si>
    <t>Payments Lt0</t>
  </si>
  <si>
    <t>Payments 0 12</t>
  </si>
  <si>
    <t>Payments 13 24</t>
  </si>
  <si>
    <t>Payments Gt24</t>
  </si>
  <si>
    <t>01-General Service-Residential</t>
  </si>
  <si>
    <t>N</t>
  </si>
  <si>
    <t>Y</t>
  </si>
  <si>
    <t>02-General Service-Commercial</t>
  </si>
  <si>
    <t>03-General Service-Industrial</t>
  </si>
  <si>
    <t>04-General Service-Public Utilities</t>
  </si>
  <si>
    <t>05-P.H.A</t>
  </si>
  <si>
    <t>06-Charity/Non-Public Schools</t>
  </si>
  <si>
    <t>07-Public Schools</t>
  </si>
  <si>
    <t>08-Senior Citizens Discount</t>
  </si>
  <si>
    <t>09-Hand Bill</t>
  </si>
  <si>
    <t>10-City Leased</t>
  </si>
  <si>
    <t>11-Hospital/University</t>
  </si>
  <si>
    <t>12-Scheduled</t>
  </si>
  <si>
    <t>13-Fire Service</t>
  </si>
  <si>
    <t>14-City Government</t>
  </si>
  <si>
    <t>15-Unknown</t>
  </si>
  <si>
    <t>14-Non-City Government</t>
  </si>
  <si>
    <t>Sql</t>
  </si>
  <si>
    <t>Note that this query is run for each month during the date range and results are merged into a single table.</t>
  </si>
  <si>
    <t>_x000D_
SELECT_x000D_
    EXTRACT(MONTH FROM a.creation_date) AS INT__MONTH,_x000D_
    EXTRACT(YEAR FROM a.creation_date) AS YEAR,_x000D_
    a.customer_class AS CUSTOMER_CLASS,_x000D_
    a.is_swo AS IS_SWO,_x000D_
    a.is_pwd AS IS_PWD,_x000D_
    SUM(a.billed_amount) AS CUR__BILLINGS,_x000D_
    SUM(a.payments_all) AS CUR__PAYMENTS_ALL,_x000D_
    SUM(a.payments_lt0) AS CUR__PAYMENTS_LT0,_x000D_
    SUM(a.payments_0_12) AS CUR__PAYMENTS_0_12,_x000D_
    SUM(a.payments_13_24) AS CUR__PAYMENTS_13_24,_x000D_
    SUM(a.payments_gt24) AS CUR__PAYMENTS_GT24_x000D_
FROM (_x000D_
    SELECT_x000D_
        b.customer_class,_x000D_
        b.is_swo,_x000D_
        b.is_pwd,_x000D_
        b.tran_id,_x000D_
        b.creation_date,_x000D_
        b.billed_amount,_x000D_
        SUM(CASE WHEN c.credit_line_id IS NOT NULL                                                              THEN crdr.cr_alloc_amnt ELSE 0 END) AS payments_all,_x000D_
        SUM(CASE WHEN c.credit_line_id IS NOT NULL AND crdr.alloc_date &lt; b.mfy0_start                           THEN crdr.cr_alloc_amnt ELSE 0 END) AS payments_lt0,_x000D_
        SUM(CASE WHEN c.credit_line_id IS NOT NULL AND crdr.alloc_date BETWEEN b.mfy0_start AND b.mfy0_end      THEN crdr.cr_alloc_amnt ELSE 0 END) AS payments_0_12,_x000D_
        SUM(CASE WHEN c.credit_line_id IS NOT NULL AND crdr.alloc_date BETWEEN b.mfy1_start AND b.mfy1_end      THEN crdr.cr_alloc_amnt ELSE 0 END) AS payments_13_24,_x000D_
        SUM(CASE WHEN c.credit_line_id IS NOT NULL AND crdr.alloc_date &gt; b.mfy1_end                             THEN crdr.cr_alloc_amnt ELSE 0 END) AS payments_gt24_x000D_
    FROM (_x000D_
        -- Bills issued_x000D_
        SELECT_x000D_
            (CASE _x000D_
                WHEN t.cust_type_code IN ('4','G','P','W')_x000D_
                THEN_x000D_
                    (CASE _x000D_
                        WHEN t.inst_type_code IN ('08','10','11','12') THEN '01-General Service-Residential'_x000D_
                        WHEN t.inst_type_code IN ('09','13','14','15','16','17','18','21','22','23','24','25','26','33') THEN '02-General Service-Commercial'_x000D_
                        WHEN t.inst_type_code = '19' THEN '03-General Service-Industrial'_x000D_
                        WHEN t.inst_type_code = '20' THEN '04-General Service-Public Utilities'_x000D_
                        ELSE '16-Unknown'_x000D_
                    END)_x000D_
                WHEN t.cust_type_code = 'A' THEN '05-P.H.A'_x000D_
                WHEN t.cust_type_code = 'C' THEN '06-Charity/Non-Public Schools'_x000D_
                WHEN t.cust_type_code = 'E' THEN '07-Public Schools'_x000D_
                WHEN t.cust_type_code = 'D' THEN '08-Senior Citizens Discount'_x000D_
                WHEN t.cust_type_code = 'H' THEN '09-Hand Bill'_x000D_
                WHEN t.cust_type_code = 'L' THEN '10-City Leased' _x000D_
                WHEN t.cust_type_code = 'N' THEN '11-Hospital/University'_x000D_
                WHEN t.cust_type_code = 'S' THEN '12-Scheduled'_x000D_
                WHEN t.cust_type_code = 'Y' THEN '13-Fire Service'_x000D_
                WHEN t.cust_type_code = 'Z' THEN '14-City Government'_x000D_
                WHEN t.cust_type_code = 'Z-NONCITY' THEN '14-Non-City Government'_x000D_
                ELSE '15-Unknown'_x000D_
              END) customer_class,_x000D_
            t.is_swo,_x000D_
            t.is_pwd,_x000D_
            t.tran_id,_x000D_
            t.creation_date,_x000D_
            t.billed_amount,_x000D_
            -- Start and end dates for 'modified fiscal years' using a specified starting month (e.g. Oct through Sept). Used to bin payments into date range buckets in the outer query._x000D_
            CASE_x000D_
                WHEN EXTRACT(MONTH FROM t.creation_date) &lt; 2 THEN TO_DATE(EXTRACT(YEAR FROM t.creation_date)-1 || '-02-01 00:00:00', 'YYYY-MM-DD HH24:MI:SS')_x000D_
                ELSE TO_DATE(EXTRACT(YEAR FROM t.creation_date) || '-02-01 00:00:00', 'YYYY-MM-DD HH24:MI:SS')_x000D_
                END_x000D_
                AS mfy0_start,_x000D_
            CASE_x000D_
                WHEN EXTRACT(MONTH FROM t.creation_date) &lt; 2 THEN TO_DATE(EXTRACT(YEAR FROM t.creation_date) || '-01-30 23:59:59', 'YYYY-MM-DD HH24:MI:SS')_x000D_
                ELSE TO_DATE(EXTRACT(YEAR FROM t.creation_date)+1 || '-01-30 23:59:59', 'YYYY-MM-DD HH24:MI:SS')_x000D_
                END_x000D_
                AS mfy0_end,_x000D_
            CASE_x000D_
                WHEN EXTRACT(MONTH FROM t.creation_date) &lt; 2 THEN TO_DATE(EXTRACT(YEAR FROM t.creation_date) || '-02-01 00:00:00', 'YYYY-MM-DD HH24:MI:SS')_x000D_
                ELSE TO_DATE(EXTRACT(YEAR FROM t.creation_date)+1 || '-02-01 00:00:00', 'YYYY-MM-DD HH24:MI:SS')_x000D_
                END_x000D_
                AS mfy1_start,_x000D_
            CASE_x000D_
                WHEN EXTRACT(MONTH FROM t.creation_date) &lt; 2 THEN TO_DATE(EXTRACT(YEAR FROM t.creation_date)+1 || '-01-30 23:59:59', 'YYYY-MM-DD HH24:MI:SS')_x000D_
                ELSE TO_DATE(EXTRACT(YEAR FROM t.creation_date)+2 || '-01-30 23:59:59', 'YYYY-MM-DD HH24:MI:SS')_x000D_
                END_x000D_
                AS mfy1_end_x000D_
        FROM(_x000D_
            SELECT_x000D_
                w.acct_key,_x000D_
                TRIM(w.inst_code) AS inst_type_code,_x000D_
                CASE_x000D_
                    WHEN TRIM(cto.cust_type_code) = 'Z' AND cto.is_city_account = 'Y' THEN 'Z'_x000D_
                    WHEN TRIM(cto.cust_type_code) = 'Z' AND cto.is_city_account = 'N' THEN 'Z-NONCITY'_x000D_
                    WHEN cto.cust_type_code IS NOT NULL THEN TRIM(cto.cust_type_code)_x000D_
                    ELSE TRIM(w.customer_type) END_x000D_
                    AS cust_type_code,_x000D_
                CASE WHEN(w.service_size = '3' AND w.commodity = 'A') THEN 'Y' ELSE 'N' END AS is_swo,_x000D_
                t.is_pwd,_x000D_
                t.tran_id,_x000D_
                t.creation_date,_x000D_
                t.billed_amount_x000D_
            FROM pwd.phl_stgou_research_wrad_full w_x000D_
            INNER JOIN(_x000D_
                SELECT_x000D_
                    a.acct_key,_x000D_
                    t.tran_id,_x000D_
                    t.creation_date,_x000D_
                    NVL(t.tran_tot_amnt * t.acct_sign, 0) AS billed_amount,_x000D_
                    CASE WHEN pwd.acAcctKey IS NOT NULL THEN 'Y' ELSE 'N' END AS is_pwd_x000D_
                FROM cis.prlll_transactions t_x000D_
                INNER JOIN cis.cis_accounts a ON a.cust_id = t.cust_id_x000D_
                    AND a.inst_id = t.inst_id_x000D_
                    AND a.supply_type = t.supply_type_x000D_
                -- Duplicated logic from Report 4 PWD query._x000D_
                LEFT JOIN(select_x000D_
                    ac1.acct_key acAcctKey, ac1.acct_id acAcctId, ac1.cust_id acCustId, i1.inst_id acInstId_x000D_
                    , a1.address6 addrAcctNum, a1.addr_id addrId, a1.last_update_date addrLastUpdate, a1.display_address addrDisplayAddress_x000D_
                    from cis.cis_addresses a1, cis.cis_installations i1, cis.cis_accounts ac1_x000D_
                    where a1.address6 in_x000D_
                    (_x000D_
                        select cAcctNum from pwd.MIIPWD_COLLFACT_W_ACCTS wa_x000D_
                        where wa.cReportFY = :fiscalYear_x000D_
                        and wa.cAgencyCd = 'W'_x000D_
                    )_x000D_
                    and i1.prop_addr_id = a1.addr_id_x000D_
                    and ac1.inst_id = i1.inst_id_x000D_
                    and ac1.supply_type = 'WATER'_x000D_
                    order by a1.address6_x000D_
                ) pwd on pwd.acAcctKey = a.acct_key_x000D_
                WHERE_x000D_
                    t.supply_type = 'WATER'_x000D_
                    AND t.task_code IN('AA', 'ARCREDIT', 'AW', 'BC', 'BILL', 'BX', 'CA', 'CB', 'CC', 'CD', 'CE', 'CG', 'CI', 'CL', 'CM', 'CS', 'CSTM', 'CT', 'CW', 'CZ', 'DA', 'DCC', 'DE', 'DF', 'DI', 'DISNOFEE', 'DISONR', 'DM', 'DQ', 'DT', 'FC', 'GG', 'INVREV', 'LEADCRED', 'LEGALADJ', 'LNCANCEL', 'LR', 'PNLTYBIL', 'PPLNCRAL', 'PPLNDRAL', 'PW', 'REFCASH', 'REFCRED', 'REFZC', 'TA', 'TAPCADJ', 'TAPDADJ', 'VC')_x000D_
                    AND NVL(t.fully_reversed_ind, 'N') != 'Y'_x000D_
                    AND t.creation_date &gt;= TO_DATE(:fromDate, 'DD/MON/YYYY HH24:MI:SS')_x000D_
                    AND t.creation_date &lt;= TO_DATE(:toDate, 'DD/MON/YYYY HH24:MI:SS')_x000D_
            ) t ON t.acct_key = w.acct_key_x000D_
            LEFT JOIN cis.customer_type_overrides cto ON cto.acct_key = w.acct_key_x000D_
                AND cto.fiscal_year = :fiscalYear_x000D_
            WHERE_x000D_
                w.extract = :extract_x000D_
        ) t_x000D_
    ) b_x000D_
    -- Get payment credits allocated to TAP bill debits._x000D_
    LEFT JOIN cis.prlll_debit_lines d_x000D_
        ON d.tran_id = b.tran_id_x000D_
            AND d.supply_type = 'WATER'_x000D_
            -- Only include debit lines created during the month in question._x000D_
            AND d.creation_date &gt;= TO_DATE(:fromDate, 'DD/MON/YYYY HH24:MI:SS')_x000D_
            AND d.creation_date &lt;= TO_DATE(:toDate, 'DD/MON/YYYY HH24:MI:SS')_x000D_
    LEFT JOIN cis.prlll_crdr_allocations crdr_x000D_
        ON crdr.debit_line_id = d.debit_line_id_x000D_
            AND crdr.dr_supply_type = 'WATER'_x000D_
    LEFT JOIN cis.cis_credit_lines c_x000D_
        ON c.credit_line_id = crdr.credit_line_id_x000D_
            AND c.scnd_type IN('RTI', 'REC')_x000D_
    GROUP BY b.customer_class,_x000D_
        b.is_swo,_x000D_
        b.is_pwd,_x000D_
        b.tran_id,_x000D_
        b.creation_date,_x000D_
        b.billed_amount_x000D_
) a_x000D_
GROUP BY EXTRACT(MONTH FROM a.creation_date), EXTRACT(YEAR FROM a.creation_date), a.customer_class, a.is_swo, a.is_pwd_x000D_
ORDER BY YEAR, INT__MONTH, CUSTOMER_CLASS, IS_SWO, IS_PWD</t>
  </si>
  <si>
    <t>Filter</t>
  </si>
  <si>
    <t>Value</t>
  </si>
  <si>
    <t>Start Date</t>
  </si>
  <si>
    <t>01/01/2017</t>
  </si>
  <si>
    <t>End Date</t>
  </si>
  <si>
    <t>01/31/2021</t>
  </si>
  <si>
    <t>Billing year +1</t>
  </si>
  <si>
    <t>Billing Year</t>
  </si>
  <si>
    <t>*includes City, less PWD **assumes City 100%</t>
  </si>
  <si>
    <t>Percent of Remainder Collected</t>
  </si>
  <si>
    <t>MFY18</t>
  </si>
  <si>
    <t>SWO collected</t>
  </si>
  <si>
    <t>Non-SWO collected</t>
  </si>
  <si>
    <t>Total percent collected</t>
  </si>
  <si>
    <t>SWO*</t>
  </si>
  <si>
    <t>Non-SWO*</t>
  </si>
  <si>
    <t>Total*</t>
  </si>
  <si>
    <t xml:space="preserve">
MFY2020 and Beyond (Payments 25+ Months)</t>
  </si>
  <si>
    <t xml:space="preserve">
MFY2019 
(Payments 13-24 Months)</t>
  </si>
  <si>
    <t xml:space="preserve">
 MFY2018 
(Payments &lt;=12 Months)**</t>
  </si>
  <si>
    <t>Payments 
(All)</t>
  </si>
  <si>
    <t>Type</t>
  </si>
  <si>
    <t>Fiscal Year</t>
  </si>
  <si>
    <t>MFY19</t>
  </si>
  <si>
    <t xml:space="preserve">
MFY2021 and Beyond (Payments 25+ Months)</t>
  </si>
  <si>
    <t xml:space="preserve">
MFY2020  
(Payments 13-24 Months)</t>
  </si>
  <si>
    <t xml:space="preserve">
 MFY2019 
(Payments &lt;=12 Months)**</t>
  </si>
  <si>
    <t>MFY20</t>
  </si>
  <si>
    <t xml:space="preserve">
MFY2022 and Beyond (Payments 25+ Months)</t>
  </si>
  <si>
    <t xml:space="preserve">
MFY2021  
(Payments 13-24 Months)</t>
  </si>
  <si>
    <t xml:space="preserve">
 MFY2020  (Payments &lt;=12 Months)**</t>
  </si>
  <si>
    <t>Payments
 (All)</t>
  </si>
  <si>
    <t>Billing year +2 and Beyond</t>
  </si>
  <si>
    <t>MFY21</t>
  </si>
  <si>
    <t>Modified FYs, Feb-Jan</t>
  </si>
  <si>
    <t>MFY</t>
  </si>
  <si>
    <t>Column Labels</t>
  </si>
  <si>
    <t>Row Labels</t>
  </si>
  <si>
    <t>MFY17</t>
  </si>
  <si>
    <t>Sum of Billings</t>
  </si>
  <si>
    <t>Total Sum of Billings</t>
  </si>
  <si>
    <t>Total Sum of Payments Lt0</t>
  </si>
  <si>
    <t>Sum of Payments Lt0</t>
  </si>
  <si>
    <t>Total Sum of Payments 0 12</t>
  </si>
  <si>
    <t>Sum of Payments 0 12</t>
  </si>
  <si>
    <t>Sum of Payments 13 24</t>
  </si>
  <si>
    <t>Total Sum of Payments 13 24</t>
  </si>
  <si>
    <t>Sum of Payments Gt24</t>
  </si>
  <si>
    <t>Total Sum of Payments Gt24</t>
  </si>
  <si>
    <t>(Multiple Items)</t>
  </si>
  <si>
    <t>SWO - N</t>
  </si>
  <si>
    <t>SWO - Y</t>
  </si>
  <si>
    <t>Total 12 Months</t>
  </si>
  <si>
    <t>Total</t>
  </si>
  <si>
    <t>Payments &lt;0</t>
  </si>
  <si>
    <t>Payments - 0-12</t>
  </si>
  <si>
    <t>Payments - 13-24</t>
  </si>
  <si>
    <t>Payments - 24+</t>
  </si>
  <si>
    <t>Payments</t>
  </si>
  <si>
    <t>&lt;0</t>
  </si>
  <si>
    <t>0-12</t>
  </si>
  <si>
    <t>13-24</t>
  </si>
  <si>
    <t>24+</t>
  </si>
  <si>
    <t>"Pre COVID" - Feb to Mar</t>
  </si>
  <si>
    <t>COVID - Apr to Jan</t>
  </si>
  <si>
    <t>TOTAL</t>
  </si>
  <si>
    <t>MFY21 - Average</t>
  </si>
  <si>
    <t xml:space="preserve">
Payments 25+ Months</t>
  </si>
  <si>
    <t xml:space="preserve">
Payments 13-24 Months</t>
  </si>
  <si>
    <t xml:space="preserve">
Payments &lt;=12 Months**</t>
  </si>
  <si>
    <t>Average MFY 2018 - 2020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</si>
</sst>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
    <numFmt numFmtId="167" formatCode="0.0%"/>
    <numFmt numFmtId="168" formatCode="_(* #,##0_);_(* \(#,##0\);_(* &quot;-&quot;??_);_(@_)"/>
  </numFmts>
  <fonts count="7">
    <font>
      <sz val="11"/>
      <name val="Calibri"/>
    </font>
    <font>
      <b/>
      <sz val="11"/>
      <color rgb="FFFFFFFF"/>
      <name val="Calibri"/>
      <family val="2"/>
    </font>
    <font>
      <sz val="11"/>
      <name val="Calibri"/>
      <family val="2"/>
    </font>
    <font>
      <b/>
      <sz val="11"/>
      <color theme="3"/>
      <name val="Calibri"/>
      <family val="2"/>
      <scheme val="minor"/>
    </font>
    <font>
      <sz val="12"/>
      <name val="Calibri"/>
      <family val="2"/>
      <scheme val="minor"/>
    </font>
    <font>
      <sz val="12"/>
      <color theme="1"/>
      <name val="Calibri"/>
      <family val="2"/>
      <scheme val="minor"/>
    </font>
    <font>
      <b/>
      <sz val="11"/>
      <color theme="1"/>
      <name val="Calibri"/>
      <family val="2"/>
    </font>
  </fonts>
  <fills count="6">
    <fill>
      <patternFill patternType="none"/>
    </fill>
    <fill>
      <patternFill patternType="gray125"/>
    </fill>
    <fill>
      <patternFill patternType="solid">
        <fgColor rgb="FF2176D2"/>
      </patternFill>
    </fill>
    <fill>
      <patternFill patternType="solid">
        <fgColor theme="4" tint="0.79998168889431442"/>
        <bgColor indexed="64"/>
      </patternFill>
    </fill>
    <fill>
      <patternFill patternType="solid">
        <fgColor theme="2"/>
        <bgColor indexed="64"/>
      </patternFill>
    </fill>
    <fill>
      <patternFill patternType="solid">
        <fgColor theme="4" tint="0.79998168889431442"/>
        <bgColor theme="4" tint="0.79998168889431442"/>
      </patternFill>
    </fill>
  </fills>
  <borders count="14">
    <border>
      <left/>
      <right/>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top/>
      <bottom style="thin">
        <color theme="4" tint="0.39997558519241921"/>
      </bottom>
      <diagonal/>
    </border>
  </borders>
  <cellStyleXfs count="7">
    <xf numFmtId="0" fontId="0" fillId="0" borderId="0"/>
    <xf numFmtId="0" fontId="3" fillId="0" borderId="0" applyNumberFormat="0" applyFill="0" applyBorder="0" applyAlignment="0" applyProtection="0"/>
    <xf numFmtId="0" fontId="2" fillId="0" borderId="0"/>
    <xf numFmtId="9"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43" fontId="2" fillId="0" borderId="0" applyFont="0" applyFill="0" applyBorder="0" applyAlignment="0" applyProtection="0"/>
  </cellStyleXfs>
  <cellXfs count="70">
    <xf numFmtId="0" fontId="0" fillId="0" borderId="0" xfId="0" applyNumberFormat="1" applyFont="1" applyProtection="1"/>
    <xf numFmtId="3" fontId="0" fillId="0" borderId="0" xfId="0" applyNumberFormat="1" applyFont="1" applyProtection="1"/>
    <xf numFmtId="3" fontId="1" fillId="2" borderId="0" xfId="0" applyNumberFormat="1" applyFont="1" applyFill="1" applyProtection="1"/>
    <xf numFmtId="0" fontId="1" fillId="2" borderId="0" xfId="0" applyNumberFormat="1" applyFont="1" applyFill="1" applyProtection="1"/>
    <xf numFmtId="166" fontId="0" fillId="0" borderId="0" xfId="0" applyNumberFormat="1" applyFont="1" applyProtection="1"/>
    <xf numFmtId="166" fontId="1" fillId="2" borderId="0" xfId="0" applyNumberFormat="1" applyFont="1" applyFill="1" applyProtection="1"/>
    <xf numFmtId="0" fontId="2" fillId="0" borderId="0" xfId="2"/>
    <xf numFmtId="10" fontId="4" fillId="3" borderId="2" xfId="3" applyNumberFormat="1" applyFont="1" applyFill="1" applyBorder="1" applyAlignment="1">
      <alignment horizontal="right"/>
    </xf>
    <xf numFmtId="10" fontId="4" fillId="0" borderId="5" xfId="3" applyNumberFormat="1" applyFont="1" applyFill="1" applyBorder="1" applyAlignment="1">
      <alignment horizontal="right"/>
    </xf>
    <xf numFmtId="10" fontId="4" fillId="3" borderId="8" xfId="3" applyNumberFormat="1" applyFont="1" applyFill="1" applyBorder="1" applyAlignment="1">
      <alignment horizontal="right"/>
    </xf>
    <xf numFmtId="0" fontId="3" fillId="4" borderId="10" xfId="1" applyFill="1" applyBorder="1" applyAlignment="1">
      <alignment horizontal="left"/>
    </xf>
    <xf numFmtId="0" fontId="3" fillId="4" borderId="11" xfId="1" applyFill="1" applyBorder="1" applyAlignment="1">
      <alignment horizontal="left"/>
    </xf>
    <xf numFmtId="0" fontId="3" fillId="4" borderId="12" xfId="1" applyFill="1" applyBorder="1" applyAlignment="1">
      <alignment horizontal="left"/>
    </xf>
    <xf numFmtId="10" fontId="0" fillId="3" borderId="1" xfId="4" applyNumberFormat="1" applyFont="1" applyFill="1" applyBorder="1"/>
    <xf numFmtId="10" fontId="0" fillId="3" borderId="2" xfId="4" applyNumberFormat="1" applyFont="1" applyFill="1" applyBorder="1"/>
    <xf numFmtId="165" fontId="0" fillId="3" borderId="2" xfId="4" applyFont="1" applyFill="1" applyBorder="1"/>
    <xf numFmtId="0" fontId="2" fillId="3" borderId="2" xfId="2" applyFill="1" applyBorder="1"/>
    <xf numFmtId="0" fontId="2" fillId="3" borderId="3" xfId="2" applyFill="1" applyBorder="1"/>
    <xf numFmtId="10" fontId="0" fillId="0" borderId="4" xfId="4" applyNumberFormat="1" applyFont="1" applyFill="1" applyBorder="1"/>
    <xf numFmtId="10" fontId="0" fillId="0" borderId="5" xfId="4" applyNumberFormat="1" applyFont="1" applyFill="1" applyBorder="1"/>
    <xf numFmtId="10" fontId="0" fillId="0" borderId="5" xfId="3" applyNumberFormat="1" applyFont="1" applyFill="1" applyBorder="1"/>
    <xf numFmtId="165" fontId="0" fillId="0" borderId="5" xfId="4" applyFont="1" applyFill="1" applyBorder="1"/>
    <xf numFmtId="0" fontId="2" fillId="0" borderId="5" xfId="2" applyBorder="1"/>
    <xf numFmtId="0" fontId="2" fillId="0" borderId="6" xfId="2" applyBorder="1"/>
    <xf numFmtId="10" fontId="0" fillId="3" borderId="4" xfId="4" applyNumberFormat="1" applyFont="1" applyFill="1" applyBorder="1"/>
    <xf numFmtId="10" fontId="0" fillId="3" borderId="5" xfId="4" applyNumberFormat="1" applyFont="1" applyFill="1" applyBorder="1"/>
    <xf numFmtId="10" fontId="0" fillId="3" borderId="5" xfId="3" applyNumberFormat="1" applyFont="1" applyFill="1" applyBorder="1"/>
    <xf numFmtId="165" fontId="0" fillId="3" borderId="5" xfId="4" applyFont="1" applyFill="1" applyBorder="1"/>
    <xf numFmtId="0" fontId="2" fillId="3" borderId="5" xfId="2" applyFill="1" applyBorder="1"/>
    <xf numFmtId="0" fontId="2" fillId="3" borderId="6" xfId="2" applyFill="1" applyBorder="1"/>
    <xf numFmtId="44" fontId="0" fillId="3" borderId="4" xfId="4" applyNumberFormat="1" applyFont="1" applyFill="1" applyBorder="1"/>
    <xf numFmtId="44" fontId="0" fillId="3" borderId="5" xfId="4" applyNumberFormat="1" applyFont="1" applyFill="1" applyBorder="1"/>
    <xf numFmtId="164" fontId="0" fillId="3" borderId="5" xfId="5" applyFont="1" applyFill="1" applyBorder="1"/>
    <xf numFmtId="44" fontId="0" fillId="0" borderId="4" xfId="4" applyNumberFormat="1" applyFont="1" applyFill="1" applyBorder="1"/>
    <xf numFmtId="44" fontId="0" fillId="0" borderId="5" xfId="4" applyNumberFormat="1" applyFont="1" applyFill="1" applyBorder="1"/>
    <xf numFmtId="164" fontId="0" fillId="0" borderId="5" xfId="5" applyFont="1" applyFill="1" applyBorder="1"/>
    <xf numFmtId="0" fontId="3" fillId="4" borderId="7" xfId="1" applyFill="1" applyBorder="1" applyAlignment="1">
      <alignment horizontal="center" wrapText="1"/>
    </xf>
    <xf numFmtId="0" fontId="3" fillId="4" borderId="8" xfId="1" applyFill="1" applyBorder="1" applyAlignment="1">
      <alignment horizontal="center" wrapText="1"/>
    </xf>
    <xf numFmtId="0" fontId="3" fillId="4" borderId="8" xfId="1" applyFill="1" applyBorder="1" applyAlignment="1">
      <alignment wrapText="1"/>
    </xf>
    <xf numFmtId="0" fontId="3" fillId="4" borderId="8" xfId="1" applyFill="1" applyBorder="1"/>
    <xf numFmtId="0" fontId="3" fillId="4" borderId="9" xfId="1" applyFill="1" applyBorder="1"/>
    <xf numFmtId="165" fontId="0" fillId="3" borderId="1" xfId="4" applyFont="1" applyFill="1" applyBorder="1"/>
    <xf numFmtId="165" fontId="0" fillId="3" borderId="4" xfId="4" applyFont="1" applyFill="1" applyBorder="1"/>
    <xf numFmtId="165" fontId="0" fillId="0" borderId="4" xfId="4" applyFont="1" applyFill="1" applyBorder="1"/>
    <xf numFmtId="0" fontId="3" fillId="0" borderId="0" xfId="1" applyFill="1" applyBorder="1"/>
    <xf numFmtId="0" fontId="3" fillId="4" borderId="10" xfId="1" applyFill="1" applyBorder="1"/>
    <xf numFmtId="0" fontId="3" fillId="4" borderId="11" xfId="1" applyFill="1" applyBorder="1"/>
    <xf numFmtId="0" fontId="3" fillId="4" borderId="12" xfId="1" applyFill="1" applyBorder="1"/>
    <xf numFmtId="0" fontId="0" fillId="0" borderId="0" xfId="0"/>
    <xf numFmtId="0" fontId="0" fillId="0" borderId="0" xfId="0" pivotButton="1" applyNumberFormat="1" applyFont="1" applyProtection="1"/>
    <xf numFmtId="0" fontId="0" fillId="0" borderId="0" xfId="0" applyNumberFormat="1" applyFont="1" applyAlignment="1" applyProtection="1">
      <alignment horizontal="left"/>
    </xf>
    <xf numFmtId="0" fontId="0" fillId="0" borderId="0" xfId="0" applyNumberFormat="1" applyFont="1" applyAlignment="1" applyProtection="1">
      <alignment horizontal="left" indent="1"/>
    </xf>
    <xf numFmtId="41" fontId="0" fillId="0" borderId="0" xfId="0" applyNumberFormat="1" applyFont="1" applyProtection="1"/>
    <xf numFmtId="0" fontId="0" fillId="0" borderId="0" xfId="0" applyAlignment="1">
      <alignment horizontal="left" indent="1"/>
    </xf>
    <xf numFmtId="0" fontId="2" fillId="0" borderId="0" xfId="0" applyFont="1" applyAlignment="1">
      <alignment horizontal="left" indent="1"/>
    </xf>
    <xf numFmtId="167" fontId="0" fillId="0" borderId="0" xfId="3" applyNumberFormat="1" applyFont="1"/>
    <xf numFmtId="10" fontId="0" fillId="0" borderId="0" xfId="3" applyNumberFormat="1" applyFont="1"/>
    <xf numFmtId="0" fontId="2" fillId="0" borderId="0" xfId="0" applyFont="1"/>
    <xf numFmtId="168" fontId="0" fillId="0" borderId="0" xfId="6" applyNumberFormat="1" applyFont="1"/>
    <xf numFmtId="168" fontId="0" fillId="0" borderId="0" xfId="6" applyNumberFormat="1" applyFont="1" applyFill="1"/>
    <xf numFmtId="3" fontId="6" fillId="5" borderId="13" xfId="0" applyNumberFormat="1" applyFont="1" applyFill="1" applyBorder="1"/>
    <xf numFmtId="168" fontId="0" fillId="0" borderId="0" xfId="0" applyNumberFormat="1" applyFont="1" applyProtection="1"/>
    <xf numFmtId="167" fontId="0" fillId="0" borderId="0" xfId="3" applyNumberFormat="1" applyFont="1" applyFill="1"/>
    <xf numFmtId="167" fontId="0" fillId="0" borderId="0" xfId="0" applyNumberFormat="1" applyFont="1" applyProtection="1"/>
    <xf numFmtId="0" fontId="3" fillId="3" borderId="9" xfId="1" applyFill="1" applyBorder="1" applyAlignment="1">
      <alignment horizontal="left"/>
    </xf>
    <xf numFmtId="0" fontId="3" fillId="3" borderId="8" xfId="1" applyFill="1" applyBorder="1" applyAlignment="1">
      <alignment horizontal="left"/>
    </xf>
    <xf numFmtId="0" fontId="3" fillId="0" borderId="6" xfId="1" applyFill="1" applyBorder="1" applyAlignment="1">
      <alignment horizontal="left"/>
    </xf>
    <xf numFmtId="0" fontId="3" fillId="0" borderId="5" xfId="1" applyFill="1" applyBorder="1" applyAlignment="1">
      <alignment horizontal="left"/>
    </xf>
    <xf numFmtId="0" fontId="3" fillId="3" borderId="3" xfId="1" applyFill="1" applyBorder="1" applyAlignment="1">
      <alignment horizontal="left"/>
    </xf>
    <xf numFmtId="0" fontId="3" fillId="3" borderId="2" xfId="1" applyFill="1" applyBorder="1" applyAlignment="1">
      <alignment horizontal="left"/>
    </xf>
  </cellXfs>
  <cellStyles count="7">
    <cellStyle name="Comma 2" xfId="4" xr:uid="{659D6ED9-4603-4517-AE81-711B1DB9F45F}"/>
    <cellStyle name="Comma 3" xfId="6" xr:uid="{0E96508A-6BD8-4D1E-9696-B62F109218BA}"/>
    <cellStyle name="Currency 2" xfId="5" xr:uid="{A2A5AE42-BA86-4418-96D8-95DC6A3B3025}"/>
    <cellStyle name="Heading 4" xfId="1" builtinId="19"/>
    <cellStyle name="Normal" xfId="0" builtinId="0"/>
    <cellStyle name="Normal 2" xfId="2" xr:uid="{4DD2A224-04E1-41C4-9751-F8232F79ACDD}"/>
    <cellStyle name="Percent 2" xfId="3" xr:uid="{98985592-CABB-4C09-BCDF-BEFDA63516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lack &amp; Veatch" refreshedDate="44312.906606249999" createdVersion="6" refreshedVersion="6" minRefreshableVersion="3" recordCount="1390" xr:uid="{0E4E9475-1A39-470A-AD4C-69A633B2AB21}">
  <cacheSource type="worksheet">
    <worksheetSource ref="A1:L1391" sheet="SIP Payment Patterns"/>
  </cacheSource>
  <cacheFields count="12">
    <cacheField name="Month" numFmtId="3">
      <sharedItems containsSemiMixedTypes="0" containsString="0" containsNumber="1" containsInteger="1" minValue="1" maxValue="12" count="12">
        <n v="1"/>
        <n v="2"/>
        <n v="3"/>
        <n v="4"/>
        <n v="5"/>
        <n v="6"/>
        <n v="7"/>
        <n v="8"/>
        <n v="9"/>
        <n v="10"/>
        <n v="11"/>
        <n v="12"/>
      </sharedItems>
    </cacheField>
    <cacheField name="Year" numFmtId="0">
      <sharedItems containsSemiMixedTypes="0" containsString="0" containsNumber="1" containsInteger="1" minValue="2017" maxValue="2021"/>
    </cacheField>
    <cacheField name="MFY" numFmtId="0">
      <sharedItems count="5">
        <s v="MFY17"/>
        <s v="MFY18"/>
        <s v="MFY19"/>
        <s v="MFY20"/>
        <s v="MFY21"/>
      </sharedItems>
    </cacheField>
    <cacheField name="Customer Class" numFmtId="0">
      <sharedItems count="16">
        <s v="01-General Service-Residential"/>
        <s v="02-General Service-Commercial"/>
        <s v="03-General Service-Industrial"/>
        <s v="04-General Service-Public Utilities"/>
        <s v="05-P.H.A"/>
        <s v="06-Charity/Non-Public Schools"/>
        <s v="07-Public Schools"/>
        <s v="08-Senior Citizens Discount"/>
        <s v="09-Hand Bill"/>
        <s v="10-City Leased"/>
        <s v="11-Hospital/University"/>
        <s v="12-Scheduled"/>
        <s v="13-Fire Service"/>
        <s v="14-City Government"/>
        <s v="15-Unknown"/>
        <s v="14-Non-City Government"/>
      </sharedItems>
    </cacheField>
    <cacheField name="Is Swo" numFmtId="0">
      <sharedItems count="2">
        <s v="N"/>
        <s v="Y"/>
      </sharedItems>
    </cacheField>
    <cacheField name="Is Pwd" numFmtId="0">
      <sharedItems count="2">
        <s v="N"/>
        <s v="Y"/>
      </sharedItems>
    </cacheField>
    <cacheField name="Billings" numFmtId="166">
      <sharedItems containsSemiMixedTypes="0" containsString="0" containsNumber="1" minValue="-932764.25" maxValue="33892180.439999998"/>
    </cacheField>
    <cacheField name="Payments All" numFmtId="166">
      <sharedItems containsSemiMixedTypes="0" containsString="0" containsNumber="1" minValue="0" maxValue="31515125.129999999"/>
    </cacheField>
    <cacheField name="Payments Lt0" numFmtId="166">
      <sharedItems containsSemiMixedTypes="0" containsString="0" containsNumber="1" minValue="0" maxValue="291536.5"/>
    </cacheField>
    <cacheField name="Payments 0 12" numFmtId="166">
      <sharedItems containsSemiMixedTypes="0" containsString="0" containsNumber="1" minValue="0" maxValue="29981659.84"/>
    </cacheField>
    <cacheField name="Payments 13 24" numFmtId="166">
      <sharedItems containsSemiMixedTypes="0" containsString="0" containsNumber="1" minValue="0" maxValue="21542363.100000001"/>
    </cacheField>
    <cacheField name="Payments Gt24" numFmtId="166">
      <sharedItems containsSemiMixedTypes="0" containsString="0" containsNumber="1" minValue="0" maxValue="960084.2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90">
  <r>
    <x v="0"/>
    <n v="2017"/>
    <x v="0"/>
    <x v="0"/>
    <x v="0"/>
    <x v="0"/>
    <n v="31923219.25"/>
    <n v="30394434.66"/>
    <n v="1046.32"/>
    <n v="6982796.5800000001"/>
    <n v="21542363.100000001"/>
    <n v="960084.26"/>
  </r>
  <r>
    <x v="0"/>
    <n v="2017"/>
    <x v="0"/>
    <x v="0"/>
    <x v="1"/>
    <x v="0"/>
    <n v="152034.10999999999"/>
    <n v="80133.570000000007"/>
    <n v="0"/>
    <n v="19841.96"/>
    <n v="45743.040000000001"/>
    <n v="13600.07"/>
  </r>
  <r>
    <x v="0"/>
    <n v="2017"/>
    <x v="0"/>
    <x v="1"/>
    <x v="0"/>
    <x v="0"/>
    <n v="10887653.75"/>
    <n v="10838464.810000001"/>
    <n v="97.74"/>
    <n v="2700417.02"/>
    <n v="7635200.5199999996"/>
    <n v="134829.91"/>
  </r>
  <r>
    <x v="0"/>
    <n v="2017"/>
    <x v="0"/>
    <x v="1"/>
    <x v="1"/>
    <x v="0"/>
    <n v="918882.51"/>
    <n v="670935.48"/>
    <n v="0"/>
    <n v="186146.25"/>
    <n v="405881.42"/>
    <n v="61918.85"/>
  </r>
  <r>
    <x v="0"/>
    <n v="2017"/>
    <x v="0"/>
    <x v="2"/>
    <x v="0"/>
    <x v="0"/>
    <n v="1048512.66"/>
    <n v="1029399.61"/>
    <n v="0"/>
    <n v="331384.94"/>
    <n v="677834.25"/>
    <n v="7599.03"/>
  </r>
  <r>
    <x v="0"/>
    <n v="2017"/>
    <x v="0"/>
    <x v="2"/>
    <x v="1"/>
    <x v="0"/>
    <n v="92535.72"/>
    <n v="92058.880000000005"/>
    <n v="0"/>
    <n v="29318.85"/>
    <n v="62740.03"/>
    <n v="0"/>
  </r>
  <r>
    <x v="0"/>
    <n v="2017"/>
    <x v="0"/>
    <x v="3"/>
    <x v="0"/>
    <x v="0"/>
    <n v="321982.28999999998"/>
    <n v="323719.92"/>
    <n v="0"/>
    <n v="51802.07"/>
    <n v="260509.8"/>
    <n v="10474.59"/>
  </r>
  <r>
    <x v="0"/>
    <n v="2017"/>
    <x v="0"/>
    <x v="3"/>
    <x v="1"/>
    <x v="0"/>
    <n v="173811.97"/>
    <n v="143192.9"/>
    <n v="0"/>
    <n v="33206.57"/>
    <n v="96257.19"/>
    <n v="11814.2"/>
  </r>
  <r>
    <x v="0"/>
    <n v="2017"/>
    <x v="0"/>
    <x v="4"/>
    <x v="0"/>
    <x v="0"/>
    <n v="156873.89000000001"/>
    <n v="156359.35999999999"/>
    <n v="0"/>
    <n v="10508.08"/>
    <n v="145798.34"/>
    <n v="0"/>
  </r>
  <r>
    <x v="0"/>
    <n v="2017"/>
    <x v="0"/>
    <x v="4"/>
    <x v="1"/>
    <x v="0"/>
    <n v="5066.1899999999996"/>
    <n v="1209.92"/>
    <n v="0"/>
    <n v="0"/>
    <n v="1017.06"/>
    <n v="192.86"/>
  </r>
  <r>
    <x v="0"/>
    <n v="2017"/>
    <x v="0"/>
    <x v="5"/>
    <x v="0"/>
    <x v="0"/>
    <n v="801659.22"/>
    <n v="806231.72"/>
    <n v="0"/>
    <n v="254410.72"/>
    <n v="539269.81000000006"/>
    <n v="770.6"/>
  </r>
  <r>
    <x v="0"/>
    <n v="2017"/>
    <x v="0"/>
    <x v="5"/>
    <x v="1"/>
    <x v="0"/>
    <n v="2056.1"/>
    <n v="1715.98"/>
    <n v="0"/>
    <n v="133.22999999999999"/>
    <n v="1582.75"/>
    <n v="0"/>
  </r>
  <r>
    <x v="0"/>
    <n v="2017"/>
    <x v="0"/>
    <x v="6"/>
    <x v="0"/>
    <x v="0"/>
    <n v="470022.1"/>
    <n v="467821.88"/>
    <n v="0"/>
    <n v="1760.49"/>
    <n v="466061.39"/>
    <n v="0"/>
  </r>
  <r>
    <x v="0"/>
    <n v="2017"/>
    <x v="0"/>
    <x v="6"/>
    <x v="1"/>
    <x v="0"/>
    <n v="9975.4500000000007"/>
    <n v="9975.4500000000007"/>
    <n v="0"/>
    <n v="0"/>
    <n v="9520.18"/>
    <n v="455.27"/>
  </r>
  <r>
    <x v="0"/>
    <n v="2017"/>
    <x v="0"/>
    <x v="7"/>
    <x v="0"/>
    <x v="0"/>
    <n v="992700.79"/>
    <n v="942505.77"/>
    <n v="0"/>
    <n v="272441.06"/>
    <n v="617805.92000000004"/>
    <n v="26485.86"/>
  </r>
  <r>
    <x v="0"/>
    <n v="2017"/>
    <x v="0"/>
    <x v="7"/>
    <x v="1"/>
    <x v="0"/>
    <n v="0"/>
    <n v="0"/>
    <n v="0"/>
    <n v="0"/>
    <n v="0"/>
    <n v="0"/>
  </r>
  <r>
    <x v="0"/>
    <n v="2017"/>
    <x v="0"/>
    <x v="8"/>
    <x v="0"/>
    <x v="0"/>
    <n v="2635710.1"/>
    <n v="2899387.81"/>
    <n v="0"/>
    <n v="629750.16"/>
    <n v="2165822.88"/>
    <n v="579.64"/>
  </r>
  <r>
    <x v="0"/>
    <n v="2017"/>
    <x v="0"/>
    <x v="8"/>
    <x v="1"/>
    <x v="0"/>
    <n v="50631.39"/>
    <n v="47968.639999999999"/>
    <n v="0"/>
    <n v="45636.63"/>
    <n v="2109.1999999999998"/>
    <n v="0"/>
  </r>
  <r>
    <x v="0"/>
    <n v="2017"/>
    <x v="0"/>
    <x v="9"/>
    <x v="0"/>
    <x v="0"/>
    <n v="54958.09"/>
    <n v="47653.21"/>
    <n v="0"/>
    <n v="14408.42"/>
    <n v="30289.21"/>
    <n v="127.93"/>
  </r>
  <r>
    <x v="0"/>
    <n v="2017"/>
    <x v="0"/>
    <x v="10"/>
    <x v="0"/>
    <x v="0"/>
    <n v="1109532.76"/>
    <n v="1114803.21"/>
    <n v="0"/>
    <n v="109931.33"/>
    <n v="1004706.47"/>
    <n v="0"/>
  </r>
  <r>
    <x v="0"/>
    <n v="2017"/>
    <x v="0"/>
    <x v="10"/>
    <x v="1"/>
    <x v="0"/>
    <n v="14521.52"/>
    <n v="14245.55"/>
    <n v="0"/>
    <n v="2530.85"/>
    <n v="11571.02"/>
    <n v="143.68"/>
  </r>
  <r>
    <x v="0"/>
    <n v="2017"/>
    <x v="0"/>
    <x v="11"/>
    <x v="0"/>
    <x v="0"/>
    <n v="191.68"/>
    <n v="163.44"/>
    <n v="0"/>
    <n v="93.37"/>
    <n v="70.069999999999993"/>
    <n v="0"/>
  </r>
  <r>
    <x v="0"/>
    <n v="2017"/>
    <x v="0"/>
    <x v="12"/>
    <x v="0"/>
    <x v="0"/>
    <n v="187924.83"/>
    <n v="191311.74"/>
    <n v="0"/>
    <n v="33870.44"/>
    <n v="132873.31"/>
    <n v="2713.42"/>
  </r>
  <r>
    <x v="0"/>
    <n v="2017"/>
    <x v="0"/>
    <x v="12"/>
    <x v="1"/>
    <x v="0"/>
    <n v="44.46"/>
    <n v="36.08"/>
    <n v="0"/>
    <n v="0"/>
    <n v="36.08"/>
    <n v="0"/>
  </r>
  <r>
    <x v="0"/>
    <n v="2017"/>
    <x v="0"/>
    <x v="13"/>
    <x v="0"/>
    <x v="0"/>
    <n v="1803327.25"/>
    <n v="26966.79"/>
    <n v="0"/>
    <n v="3218.2"/>
    <n v="23116.67"/>
    <n v="90.62"/>
  </r>
  <r>
    <x v="0"/>
    <n v="2017"/>
    <x v="0"/>
    <x v="13"/>
    <x v="0"/>
    <x v="1"/>
    <n v="1157992.6000000001"/>
    <n v="0"/>
    <n v="0"/>
    <n v="0"/>
    <n v="0"/>
    <n v="0"/>
  </r>
  <r>
    <x v="0"/>
    <n v="2017"/>
    <x v="0"/>
    <x v="13"/>
    <x v="1"/>
    <x v="0"/>
    <n v="140495.07999999999"/>
    <n v="2155.84"/>
    <n v="0"/>
    <n v="0"/>
    <n v="2155.84"/>
    <n v="0"/>
  </r>
  <r>
    <x v="0"/>
    <n v="2017"/>
    <x v="0"/>
    <x v="13"/>
    <x v="1"/>
    <x v="1"/>
    <n v="964.76"/>
    <n v="0"/>
    <n v="0"/>
    <n v="0"/>
    <n v="0"/>
    <n v="0"/>
  </r>
  <r>
    <x v="1"/>
    <n v="2017"/>
    <x v="1"/>
    <x v="0"/>
    <x v="0"/>
    <x v="0"/>
    <n v="27446751.120000001"/>
    <n v="26405200.579999998"/>
    <n v="18390.68"/>
    <n v="25483288.399999999"/>
    <n v="531453.05000000005"/>
    <n v="370069.47"/>
  </r>
  <r>
    <x v="1"/>
    <n v="2017"/>
    <x v="1"/>
    <x v="0"/>
    <x v="1"/>
    <x v="0"/>
    <n v="143324.76999999999"/>
    <n v="81340.63"/>
    <n v="0"/>
    <n v="65985.48"/>
    <n v="8613.3799999999992"/>
    <n v="6721.58"/>
  </r>
  <r>
    <x v="1"/>
    <n v="2017"/>
    <x v="1"/>
    <x v="1"/>
    <x v="0"/>
    <x v="0"/>
    <n v="9672234.5700000003"/>
    <n v="9633471.2200000007"/>
    <n v="25355.95"/>
    <n v="9468424.3900000006"/>
    <n v="83863.97"/>
    <n v="55009.7"/>
  </r>
  <r>
    <x v="1"/>
    <n v="2017"/>
    <x v="1"/>
    <x v="1"/>
    <x v="1"/>
    <x v="0"/>
    <n v="803421.71"/>
    <n v="734743.02"/>
    <n v="0"/>
    <n v="662695.96"/>
    <n v="37925.51"/>
    <n v="34106.76"/>
  </r>
  <r>
    <x v="1"/>
    <n v="2017"/>
    <x v="1"/>
    <x v="2"/>
    <x v="0"/>
    <x v="0"/>
    <n v="883055.3"/>
    <n v="859256.22"/>
    <n v="1235.17"/>
    <n v="850763.06"/>
    <n v="4139.99"/>
    <n v="3118"/>
  </r>
  <r>
    <x v="1"/>
    <n v="2017"/>
    <x v="1"/>
    <x v="2"/>
    <x v="1"/>
    <x v="0"/>
    <n v="73903.72"/>
    <n v="50814.879999999997"/>
    <n v="0"/>
    <n v="50814.879999999997"/>
    <n v="0"/>
    <n v="0"/>
  </r>
  <r>
    <x v="1"/>
    <n v="2017"/>
    <x v="1"/>
    <x v="3"/>
    <x v="0"/>
    <x v="0"/>
    <n v="301044.75"/>
    <n v="299172.31"/>
    <n v="1818.43"/>
    <n v="297353.88"/>
    <n v="0"/>
    <n v="0"/>
  </r>
  <r>
    <x v="1"/>
    <n v="2017"/>
    <x v="1"/>
    <x v="3"/>
    <x v="1"/>
    <x v="0"/>
    <n v="168769.06"/>
    <n v="142604.87"/>
    <n v="0"/>
    <n v="130025.24"/>
    <n v="4865.8900000000003"/>
    <n v="7713.74"/>
  </r>
  <r>
    <x v="1"/>
    <n v="2017"/>
    <x v="1"/>
    <x v="4"/>
    <x v="0"/>
    <x v="0"/>
    <n v="132068.45000000001"/>
    <n v="131098.39000000001"/>
    <n v="0"/>
    <n v="131098.39000000001"/>
    <n v="0"/>
    <n v="0"/>
  </r>
  <r>
    <x v="1"/>
    <n v="2017"/>
    <x v="1"/>
    <x v="4"/>
    <x v="1"/>
    <x v="0"/>
    <n v="4117.09"/>
    <n v="1388.09"/>
    <n v="0"/>
    <n v="1153.08"/>
    <n v="53.64"/>
    <n v="181.37"/>
  </r>
  <r>
    <x v="1"/>
    <n v="2017"/>
    <x v="1"/>
    <x v="5"/>
    <x v="0"/>
    <x v="0"/>
    <n v="631985.81999999995"/>
    <n v="667606.97"/>
    <n v="71.739999999999995"/>
    <n v="666592.22"/>
    <n v="274.22000000000003"/>
    <n v="668.79"/>
  </r>
  <r>
    <x v="1"/>
    <n v="2017"/>
    <x v="1"/>
    <x v="5"/>
    <x v="1"/>
    <x v="0"/>
    <n v="-38833.879999999997"/>
    <n v="1748.71"/>
    <n v="0"/>
    <n v="1748.71"/>
    <n v="0"/>
    <n v="0"/>
  </r>
  <r>
    <x v="1"/>
    <n v="2017"/>
    <x v="1"/>
    <x v="6"/>
    <x v="0"/>
    <x v="0"/>
    <n v="479126.91"/>
    <n v="478934.51"/>
    <n v="0"/>
    <n v="478934.51"/>
    <n v="0"/>
    <n v="0"/>
  </r>
  <r>
    <x v="1"/>
    <n v="2017"/>
    <x v="1"/>
    <x v="6"/>
    <x v="1"/>
    <x v="0"/>
    <n v="10688.85"/>
    <n v="10688.85"/>
    <n v="0"/>
    <n v="10151.74"/>
    <n v="537.11"/>
    <n v="0"/>
  </r>
  <r>
    <x v="1"/>
    <n v="2017"/>
    <x v="1"/>
    <x v="7"/>
    <x v="0"/>
    <x v="0"/>
    <n v="873448.73"/>
    <n v="826823.95"/>
    <n v="52.15"/>
    <n v="803071.58"/>
    <n v="10943.07"/>
    <n v="12698.62"/>
  </r>
  <r>
    <x v="1"/>
    <n v="2017"/>
    <x v="1"/>
    <x v="7"/>
    <x v="1"/>
    <x v="0"/>
    <n v="0"/>
    <n v="0"/>
    <n v="0"/>
    <n v="0"/>
    <n v="0"/>
    <n v="0"/>
  </r>
  <r>
    <x v="1"/>
    <n v="2017"/>
    <x v="1"/>
    <x v="8"/>
    <x v="0"/>
    <x v="0"/>
    <n v="2473007.5299999998"/>
    <n v="2457617.92"/>
    <n v="4085.79"/>
    <n v="2453532.13"/>
    <n v="0"/>
    <n v="0"/>
  </r>
  <r>
    <x v="1"/>
    <n v="2017"/>
    <x v="1"/>
    <x v="8"/>
    <x v="1"/>
    <x v="0"/>
    <n v="47664.25"/>
    <n v="47645.81"/>
    <n v="0"/>
    <n v="47645.81"/>
    <n v="0"/>
    <n v="0"/>
  </r>
  <r>
    <x v="1"/>
    <n v="2017"/>
    <x v="1"/>
    <x v="9"/>
    <x v="0"/>
    <x v="0"/>
    <n v="73808.460000000006"/>
    <n v="70746.509999999995"/>
    <n v="0"/>
    <n v="60491.199999999997"/>
    <n v="10127.379999999999"/>
    <n v="127.93"/>
  </r>
  <r>
    <x v="1"/>
    <n v="2017"/>
    <x v="1"/>
    <x v="10"/>
    <x v="0"/>
    <x v="0"/>
    <n v="1075619.51"/>
    <n v="1032408.62"/>
    <n v="46.33"/>
    <n v="1032362.29"/>
    <n v="0"/>
    <n v="0"/>
  </r>
  <r>
    <x v="1"/>
    <n v="2017"/>
    <x v="1"/>
    <x v="10"/>
    <x v="1"/>
    <x v="0"/>
    <n v="20315.88"/>
    <n v="20094.12"/>
    <n v="0"/>
    <n v="19950.439999999999"/>
    <n v="0"/>
    <n v="143.68"/>
  </r>
  <r>
    <x v="1"/>
    <n v="2017"/>
    <x v="1"/>
    <x v="11"/>
    <x v="0"/>
    <x v="0"/>
    <n v="184.52"/>
    <n v="156.28"/>
    <n v="0"/>
    <n v="156.28"/>
    <n v="0"/>
    <n v="0"/>
  </r>
  <r>
    <x v="1"/>
    <n v="2017"/>
    <x v="1"/>
    <x v="12"/>
    <x v="0"/>
    <x v="0"/>
    <n v="193646.91"/>
    <n v="189252.83"/>
    <n v="13561.65"/>
    <n v="172655.24"/>
    <n v="1792.52"/>
    <n v="1243.42"/>
  </r>
  <r>
    <x v="1"/>
    <n v="2017"/>
    <x v="1"/>
    <x v="12"/>
    <x v="1"/>
    <x v="0"/>
    <n v="2142.2199999999998"/>
    <n v="44.46"/>
    <n v="0"/>
    <n v="44.46"/>
    <n v="0"/>
    <n v="0"/>
  </r>
  <r>
    <x v="1"/>
    <n v="2017"/>
    <x v="1"/>
    <x v="13"/>
    <x v="0"/>
    <x v="0"/>
    <n v="1366183.29"/>
    <n v="28107.279999999999"/>
    <n v="0"/>
    <n v="25779.25"/>
    <n v="2328.0300000000002"/>
    <n v="0"/>
  </r>
  <r>
    <x v="1"/>
    <n v="2017"/>
    <x v="1"/>
    <x v="13"/>
    <x v="0"/>
    <x v="1"/>
    <n v="1146179.93"/>
    <n v="0"/>
    <n v="0"/>
    <n v="0"/>
    <n v="0"/>
    <n v="0"/>
  </r>
  <r>
    <x v="1"/>
    <n v="2017"/>
    <x v="1"/>
    <x v="13"/>
    <x v="1"/>
    <x v="0"/>
    <n v="136588.01999999999"/>
    <n v="2173.6799999999998"/>
    <n v="0"/>
    <n v="2173.6799999999998"/>
    <n v="0"/>
    <n v="0"/>
  </r>
  <r>
    <x v="1"/>
    <n v="2017"/>
    <x v="1"/>
    <x v="13"/>
    <x v="1"/>
    <x v="1"/>
    <n v="964.76"/>
    <n v="0"/>
    <n v="0"/>
    <n v="0"/>
    <n v="0"/>
    <n v="0"/>
  </r>
  <r>
    <x v="2"/>
    <n v="2017"/>
    <x v="1"/>
    <x v="0"/>
    <x v="0"/>
    <x v="0"/>
    <n v="30585696.100000001"/>
    <n v="29568152.960000001"/>
    <n v="161182.89000000001"/>
    <n v="28361901.289999999"/>
    <n v="613874.51"/>
    <n v="428854.56"/>
  </r>
  <r>
    <x v="2"/>
    <n v="2017"/>
    <x v="1"/>
    <x v="0"/>
    <x v="1"/>
    <x v="0"/>
    <n v="150050.95000000001"/>
    <n v="89327.34"/>
    <n v="0"/>
    <n v="72920.800000000003"/>
    <n v="8835.51"/>
    <n v="7556.91"/>
  </r>
  <r>
    <x v="2"/>
    <n v="2017"/>
    <x v="1"/>
    <x v="1"/>
    <x v="0"/>
    <x v="0"/>
    <n v="10551544.52"/>
    <n v="10688810.880000001"/>
    <n v="291536.5"/>
    <n v="10233102.609999999"/>
    <n v="104583.39"/>
    <n v="59051.85"/>
  </r>
  <r>
    <x v="2"/>
    <n v="2017"/>
    <x v="1"/>
    <x v="1"/>
    <x v="1"/>
    <x v="0"/>
    <n v="1042529.74"/>
    <n v="760990.13"/>
    <n v="0"/>
    <n v="679410.29"/>
    <n v="44591.69"/>
    <n v="36973.360000000001"/>
  </r>
  <r>
    <x v="2"/>
    <n v="2017"/>
    <x v="1"/>
    <x v="2"/>
    <x v="0"/>
    <x v="0"/>
    <n v="1060690.49"/>
    <n v="1099079.3999999999"/>
    <n v="0"/>
    <n v="1089822.6100000001"/>
    <n v="3833.94"/>
    <n v="5422.85"/>
  </r>
  <r>
    <x v="2"/>
    <n v="2017"/>
    <x v="1"/>
    <x v="2"/>
    <x v="1"/>
    <x v="0"/>
    <n v="35521.79"/>
    <n v="63752.88"/>
    <n v="0"/>
    <n v="63752.88"/>
    <n v="0"/>
    <n v="0"/>
  </r>
  <r>
    <x v="2"/>
    <n v="2017"/>
    <x v="1"/>
    <x v="3"/>
    <x v="0"/>
    <x v="0"/>
    <n v="290211.99"/>
    <n v="287443.18"/>
    <n v="0"/>
    <n v="287443.18"/>
    <n v="0"/>
    <n v="0"/>
  </r>
  <r>
    <x v="2"/>
    <n v="2017"/>
    <x v="1"/>
    <x v="3"/>
    <x v="1"/>
    <x v="0"/>
    <n v="178010.35"/>
    <n v="155665.71"/>
    <n v="0"/>
    <n v="141106.25"/>
    <n v="5732.08"/>
    <n v="8827.3799999999992"/>
  </r>
  <r>
    <x v="2"/>
    <n v="2017"/>
    <x v="1"/>
    <x v="4"/>
    <x v="0"/>
    <x v="0"/>
    <n v="984249.39"/>
    <n v="985977.31"/>
    <n v="0"/>
    <n v="985977.31"/>
    <n v="0"/>
    <n v="0"/>
  </r>
  <r>
    <x v="2"/>
    <n v="2017"/>
    <x v="1"/>
    <x v="4"/>
    <x v="1"/>
    <x v="0"/>
    <n v="34607.99"/>
    <n v="28387.22"/>
    <n v="0"/>
    <n v="28086.47"/>
    <n v="77.23"/>
    <n v="223.52"/>
  </r>
  <r>
    <x v="2"/>
    <n v="2017"/>
    <x v="1"/>
    <x v="5"/>
    <x v="0"/>
    <x v="0"/>
    <n v="847724.17"/>
    <n v="860463.49"/>
    <n v="0"/>
    <n v="858680.97"/>
    <n v="1108.73"/>
    <n v="673.79"/>
  </r>
  <r>
    <x v="2"/>
    <n v="2017"/>
    <x v="1"/>
    <x v="5"/>
    <x v="1"/>
    <x v="0"/>
    <n v="2533.63"/>
    <n v="1768.42"/>
    <n v="0"/>
    <n v="1768.42"/>
    <n v="0"/>
    <n v="0"/>
  </r>
  <r>
    <x v="2"/>
    <n v="2017"/>
    <x v="1"/>
    <x v="6"/>
    <x v="0"/>
    <x v="0"/>
    <n v="514118.69"/>
    <n v="512286.85"/>
    <n v="0"/>
    <n v="512286.85"/>
    <n v="0"/>
    <n v="0"/>
  </r>
  <r>
    <x v="2"/>
    <n v="2017"/>
    <x v="1"/>
    <x v="6"/>
    <x v="1"/>
    <x v="0"/>
    <n v="11438.57"/>
    <n v="11438.57"/>
    <n v="0"/>
    <n v="10819.62"/>
    <n v="618.95000000000005"/>
    <n v="0"/>
  </r>
  <r>
    <x v="2"/>
    <n v="2017"/>
    <x v="1"/>
    <x v="7"/>
    <x v="0"/>
    <x v="0"/>
    <n v="1017461.28"/>
    <n v="951974.01"/>
    <n v="873"/>
    <n v="918143.48"/>
    <n v="15467.02"/>
    <n v="17339.05"/>
  </r>
  <r>
    <x v="2"/>
    <n v="2017"/>
    <x v="1"/>
    <x v="7"/>
    <x v="1"/>
    <x v="0"/>
    <n v="0"/>
    <n v="0"/>
    <n v="0"/>
    <n v="0"/>
    <n v="0"/>
    <n v="0"/>
  </r>
  <r>
    <x v="2"/>
    <n v="2017"/>
    <x v="1"/>
    <x v="8"/>
    <x v="0"/>
    <x v="0"/>
    <n v="2575086.16"/>
    <n v="2555110.4300000002"/>
    <n v="76978.36"/>
    <n v="2478132.0699999998"/>
    <n v="0"/>
    <n v="0"/>
  </r>
  <r>
    <x v="2"/>
    <n v="2017"/>
    <x v="1"/>
    <x v="8"/>
    <x v="1"/>
    <x v="0"/>
    <n v="74561.64"/>
    <n v="77194.81"/>
    <n v="0"/>
    <n v="77194.81"/>
    <n v="0"/>
    <n v="0"/>
  </r>
  <r>
    <x v="2"/>
    <n v="2017"/>
    <x v="1"/>
    <x v="9"/>
    <x v="0"/>
    <x v="0"/>
    <n v="53104.28"/>
    <n v="52185.61"/>
    <n v="0"/>
    <n v="51015.17"/>
    <n v="227.73"/>
    <n v="942.71"/>
  </r>
  <r>
    <x v="2"/>
    <n v="2017"/>
    <x v="1"/>
    <x v="10"/>
    <x v="0"/>
    <x v="0"/>
    <n v="1512369.27"/>
    <n v="1498810.85"/>
    <n v="0"/>
    <n v="1498810.85"/>
    <n v="0"/>
    <n v="0"/>
  </r>
  <r>
    <x v="2"/>
    <n v="2017"/>
    <x v="1"/>
    <x v="10"/>
    <x v="1"/>
    <x v="0"/>
    <n v="19506.8"/>
    <n v="19552.88"/>
    <n v="0"/>
    <n v="19409.2"/>
    <n v="0"/>
    <n v="143.68"/>
  </r>
  <r>
    <x v="2"/>
    <n v="2017"/>
    <x v="1"/>
    <x v="11"/>
    <x v="0"/>
    <x v="0"/>
    <n v="191.68"/>
    <n v="163.44"/>
    <n v="0"/>
    <n v="163.44"/>
    <n v="0"/>
    <n v="0"/>
  </r>
  <r>
    <x v="2"/>
    <n v="2017"/>
    <x v="1"/>
    <x v="12"/>
    <x v="0"/>
    <x v="0"/>
    <n v="489169.9"/>
    <n v="473966.15"/>
    <n v="0"/>
    <n v="463536.3"/>
    <n v="5815.89"/>
    <n v="4613.96"/>
  </r>
  <r>
    <x v="2"/>
    <n v="2017"/>
    <x v="1"/>
    <x v="12"/>
    <x v="1"/>
    <x v="0"/>
    <n v="2181.77"/>
    <n v="445.87"/>
    <n v="0"/>
    <n v="44.46"/>
    <n v="401.41"/>
    <n v="0"/>
  </r>
  <r>
    <x v="2"/>
    <n v="2017"/>
    <x v="1"/>
    <x v="13"/>
    <x v="0"/>
    <x v="0"/>
    <n v="1555326.59"/>
    <n v="23986.51"/>
    <n v="0"/>
    <n v="23986.51"/>
    <n v="0"/>
    <n v="0"/>
  </r>
  <r>
    <x v="2"/>
    <n v="2017"/>
    <x v="1"/>
    <x v="13"/>
    <x v="0"/>
    <x v="1"/>
    <n v="1121107.42"/>
    <n v="0"/>
    <n v="0"/>
    <n v="0"/>
    <n v="0"/>
    <n v="0"/>
  </r>
  <r>
    <x v="2"/>
    <n v="2017"/>
    <x v="1"/>
    <x v="13"/>
    <x v="1"/>
    <x v="0"/>
    <n v="156692.57999999999"/>
    <n v="2189.13"/>
    <n v="0"/>
    <n v="2189.13"/>
    <n v="0"/>
    <n v="0"/>
  </r>
  <r>
    <x v="2"/>
    <n v="2017"/>
    <x v="1"/>
    <x v="13"/>
    <x v="1"/>
    <x v="1"/>
    <n v="964.76"/>
    <n v="0"/>
    <n v="0"/>
    <n v="0"/>
    <n v="0"/>
    <n v="0"/>
  </r>
  <r>
    <x v="3"/>
    <n v="2017"/>
    <x v="1"/>
    <x v="0"/>
    <x v="0"/>
    <x v="0"/>
    <n v="28062762.48"/>
    <n v="26855231.16"/>
    <n v="62342.239999999998"/>
    <n v="25813933.859999999"/>
    <n v="595095.14"/>
    <n v="381533.76"/>
  </r>
  <r>
    <x v="3"/>
    <n v="2017"/>
    <x v="1"/>
    <x v="0"/>
    <x v="1"/>
    <x v="0"/>
    <n v="141307.93"/>
    <n v="76568.83"/>
    <n v="0"/>
    <n v="60751.8"/>
    <n v="8680.2900000000009"/>
    <n v="7122.62"/>
  </r>
  <r>
    <x v="3"/>
    <n v="2017"/>
    <x v="1"/>
    <x v="1"/>
    <x v="0"/>
    <x v="0"/>
    <n v="9896084.5500000007"/>
    <n v="9720429.6300000008"/>
    <n v="69010.91"/>
    <n v="9492288.0600000005"/>
    <n v="101148.76"/>
    <n v="57478.49"/>
  </r>
  <r>
    <x v="3"/>
    <n v="2017"/>
    <x v="1"/>
    <x v="1"/>
    <x v="1"/>
    <x v="0"/>
    <n v="883858.43"/>
    <n v="638540.6"/>
    <n v="0"/>
    <n v="563661.91"/>
    <n v="40993.89"/>
    <n v="33870.01"/>
  </r>
  <r>
    <x v="3"/>
    <n v="2017"/>
    <x v="1"/>
    <x v="2"/>
    <x v="0"/>
    <x v="0"/>
    <n v="847312.95"/>
    <n v="944924.63"/>
    <n v="16243.83"/>
    <n v="920870.02"/>
    <n v="4429"/>
    <n v="3381.78"/>
  </r>
  <r>
    <x v="3"/>
    <n v="2017"/>
    <x v="1"/>
    <x v="2"/>
    <x v="1"/>
    <x v="0"/>
    <n v="63576.01"/>
    <n v="63213.46"/>
    <n v="0"/>
    <n v="63213.46"/>
    <n v="0"/>
    <n v="0"/>
  </r>
  <r>
    <x v="3"/>
    <n v="2017"/>
    <x v="1"/>
    <x v="3"/>
    <x v="0"/>
    <x v="0"/>
    <n v="195222.42"/>
    <n v="196760.33"/>
    <n v="0"/>
    <n v="196760.33"/>
    <n v="0"/>
    <n v="0"/>
  </r>
  <r>
    <x v="3"/>
    <n v="2017"/>
    <x v="1"/>
    <x v="3"/>
    <x v="1"/>
    <x v="0"/>
    <n v="176495.96"/>
    <n v="140437.44"/>
    <n v="0"/>
    <n v="127606.47"/>
    <n v="6105.79"/>
    <n v="6725.18"/>
  </r>
  <r>
    <x v="3"/>
    <n v="2017"/>
    <x v="1"/>
    <x v="4"/>
    <x v="0"/>
    <x v="0"/>
    <n v="1007190.68"/>
    <n v="1003355.85"/>
    <n v="0"/>
    <n v="1003355.85"/>
    <n v="0"/>
    <n v="0"/>
  </r>
  <r>
    <x v="3"/>
    <n v="2017"/>
    <x v="1"/>
    <x v="4"/>
    <x v="1"/>
    <x v="0"/>
    <n v="28064.13"/>
    <n v="23031.96"/>
    <n v="0"/>
    <n v="22782.9"/>
    <n v="67.69"/>
    <n v="181.37"/>
  </r>
  <r>
    <x v="3"/>
    <n v="2017"/>
    <x v="1"/>
    <x v="5"/>
    <x v="0"/>
    <x v="0"/>
    <n v="764621.7"/>
    <n v="764551.74"/>
    <n v="15842.86"/>
    <n v="747353.52"/>
    <n v="402.46"/>
    <n v="952.9"/>
  </r>
  <r>
    <x v="3"/>
    <n v="2017"/>
    <x v="1"/>
    <x v="5"/>
    <x v="1"/>
    <x v="0"/>
    <n v="2400.5500000000002"/>
    <n v="1761.8"/>
    <n v="0"/>
    <n v="1761.8"/>
    <n v="0"/>
    <n v="0"/>
  </r>
  <r>
    <x v="3"/>
    <n v="2017"/>
    <x v="1"/>
    <x v="6"/>
    <x v="0"/>
    <x v="0"/>
    <n v="442598.39"/>
    <n v="440251.94"/>
    <n v="0"/>
    <n v="440251.94"/>
    <n v="0"/>
    <n v="0"/>
  </r>
  <r>
    <x v="3"/>
    <n v="2017"/>
    <x v="1"/>
    <x v="6"/>
    <x v="1"/>
    <x v="0"/>
    <n v="10652.53"/>
    <n v="10652.53"/>
    <n v="0"/>
    <n v="10115.42"/>
    <n v="537.11"/>
    <n v="0"/>
  </r>
  <r>
    <x v="3"/>
    <n v="2017"/>
    <x v="1"/>
    <x v="7"/>
    <x v="0"/>
    <x v="0"/>
    <n v="918944.74"/>
    <n v="863090.91"/>
    <n v="1605.22"/>
    <n v="833008.21"/>
    <n v="14284.44"/>
    <n v="14114.98"/>
  </r>
  <r>
    <x v="3"/>
    <n v="2017"/>
    <x v="1"/>
    <x v="7"/>
    <x v="1"/>
    <x v="0"/>
    <n v="0"/>
    <n v="0"/>
    <n v="0"/>
    <n v="0"/>
    <n v="0"/>
    <n v="0"/>
  </r>
  <r>
    <x v="3"/>
    <n v="2017"/>
    <x v="1"/>
    <x v="8"/>
    <x v="0"/>
    <x v="0"/>
    <n v="2710682.76"/>
    <n v="2675864.04"/>
    <n v="0"/>
    <n v="2675864.04"/>
    <n v="0"/>
    <n v="0"/>
  </r>
  <r>
    <x v="3"/>
    <n v="2017"/>
    <x v="1"/>
    <x v="8"/>
    <x v="1"/>
    <x v="0"/>
    <n v="49560.81"/>
    <n v="49560.81"/>
    <n v="0"/>
    <n v="49560.81"/>
    <n v="0"/>
    <n v="0"/>
  </r>
  <r>
    <x v="3"/>
    <n v="2017"/>
    <x v="1"/>
    <x v="9"/>
    <x v="0"/>
    <x v="0"/>
    <n v="65327.67"/>
    <n v="49312.14"/>
    <n v="0"/>
    <n v="43305.72"/>
    <n v="4963.16"/>
    <n v="1043.26"/>
  </r>
  <r>
    <x v="3"/>
    <n v="2017"/>
    <x v="1"/>
    <x v="10"/>
    <x v="0"/>
    <x v="0"/>
    <n v="1107025.8899999999"/>
    <n v="1108333.3899999999"/>
    <n v="0"/>
    <n v="1108333.3899999999"/>
    <n v="0"/>
    <n v="0"/>
  </r>
  <r>
    <x v="3"/>
    <n v="2017"/>
    <x v="1"/>
    <x v="10"/>
    <x v="1"/>
    <x v="0"/>
    <n v="21464.61"/>
    <n v="23410.720000000001"/>
    <n v="0"/>
    <n v="23267.040000000001"/>
    <n v="0"/>
    <n v="143.68"/>
  </r>
  <r>
    <x v="3"/>
    <n v="2017"/>
    <x v="1"/>
    <x v="11"/>
    <x v="0"/>
    <x v="0"/>
    <n v="198.85"/>
    <n v="170.61"/>
    <n v="0"/>
    <n v="170.61"/>
    <n v="0"/>
    <n v="0"/>
  </r>
  <r>
    <x v="3"/>
    <n v="2017"/>
    <x v="1"/>
    <x v="12"/>
    <x v="0"/>
    <x v="0"/>
    <n v="307949.56"/>
    <n v="302433.14"/>
    <n v="0"/>
    <n v="296304.98"/>
    <n v="3376.61"/>
    <n v="2751.55"/>
  </r>
  <r>
    <x v="3"/>
    <n v="2017"/>
    <x v="1"/>
    <x v="12"/>
    <x v="1"/>
    <x v="0"/>
    <n v="2180.04"/>
    <n v="460.66"/>
    <n v="0"/>
    <n v="59.25"/>
    <n v="401.41"/>
    <n v="0"/>
  </r>
  <r>
    <x v="3"/>
    <n v="2017"/>
    <x v="1"/>
    <x v="13"/>
    <x v="0"/>
    <x v="0"/>
    <n v="1513818.6"/>
    <n v="24163.11"/>
    <n v="0"/>
    <n v="24163.11"/>
    <n v="0"/>
    <n v="0"/>
  </r>
  <r>
    <x v="3"/>
    <n v="2017"/>
    <x v="1"/>
    <x v="13"/>
    <x v="0"/>
    <x v="1"/>
    <n v="1078737.29"/>
    <n v="0"/>
    <n v="0"/>
    <n v="0"/>
    <n v="0"/>
    <n v="0"/>
  </r>
  <r>
    <x v="3"/>
    <n v="2017"/>
    <x v="1"/>
    <x v="13"/>
    <x v="1"/>
    <x v="0"/>
    <n v="150192.32999999999"/>
    <n v="8452.9599999999991"/>
    <n v="0"/>
    <n v="8452.9599999999991"/>
    <n v="0"/>
    <n v="0"/>
  </r>
  <r>
    <x v="3"/>
    <n v="2017"/>
    <x v="1"/>
    <x v="13"/>
    <x v="1"/>
    <x v="1"/>
    <n v="964.76"/>
    <n v="0"/>
    <n v="0"/>
    <n v="0"/>
    <n v="0"/>
    <n v="0"/>
  </r>
  <r>
    <x v="4"/>
    <n v="2017"/>
    <x v="1"/>
    <x v="0"/>
    <x v="0"/>
    <x v="0"/>
    <n v="30004197.489999998"/>
    <n v="29273539.379999999"/>
    <n v="9514.32"/>
    <n v="28117993.550000001"/>
    <n v="706881.79"/>
    <n v="435757.41"/>
  </r>
  <r>
    <x v="4"/>
    <n v="2017"/>
    <x v="1"/>
    <x v="0"/>
    <x v="1"/>
    <x v="0"/>
    <n v="98667.23"/>
    <n v="79292.850000000006"/>
    <n v="0"/>
    <n v="62275.43"/>
    <n v="9378.06"/>
    <n v="7618.99"/>
  </r>
  <r>
    <x v="4"/>
    <n v="2017"/>
    <x v="1"/>
    <x v="1"/>
    <x v="0"/>
    <x v="0"/>
    <n v="10643983.380000001"/>
    <n v="10771070.01"/>
    <n v="43591.43"/>
    <n v="10483593.76"/>
    <n v="134496.01999999999"/>
    <n v="108107.12"/>
  </r>
  <r>
    <x v="4"/>
    <n v="2017"/>
    <x v="1"/>
    <x v="1"/>
    <x v="1"/>
    <x v="0"/>
    <n v="860437.42"/>
    <n v="687231.52"/>
    <n v="0"/>
    <n v="607709.23"/>
    <n v="44726.26"/>
    <n v="34781.24"/>
  </r>
  <r>
    <x v="4"/>
    <n v="2017"/>
    <x v="1"/>
    <x v="2"/>
    <x v="0"/>
    <x v="0"/>
    <n v="1047350.71"/>
    <n v="1003222.74"/>
    <n v="0"/>
    <n v="988306.95"/>
    <n v="8635.15"/>
    <n v="6280.64"/>
  </r>
  <r>
    <x v="4"/>
    <n v="2017"/>
    <x v="1"/>
    <x v="2"/>
    <x v="1"/>
    <x v="0"/>
    <n v="75655.83"/>
    <n v="75313.17"/>
    <n v="0"/>
    <n v="75313.17"/>
    <n v="0"/>
    <n v="0"/>
  </r>
  <r>
    <x v="4"/>
    <n v="2017"/>
    <x v="1"/>
    <x v="3"/>
    <x v="0"/>
    <x v="0"/>
    <n v="196205.91"/>
    <n v="195349.77"/>
    <n v="0"/>
    <n v="195316.83"/>
    <n v="32.94"/>
    <n v="0"/>
  </r>
  <r>
    <x v="4"/>
    <n v="2017"/>
    <x v="1"/>
    <x v="3"/>
    <x v="1"/>
    <x v="0"/>
    <n v="175180.44"/>
    <n v="142685.04"/>
    <n v="0"/>
    <n v="128824.98"/>
    <n v="6275.12"/>
    <n v="7584.94"/>
  </r>
  <r>
    <x v="4"/>
    <n v="2017"/>
    <x v="1"/>
    <x v="4"/>
    <x v="0"/>
    <x v="0"/>
    <n v="1024414.13"/>
    <n v="1020920.31"/>
    <n v="0"/>
    <n v="1000081.25"/>
    <n v="20839.060000000001"/>
    <n v="0"/>
  </r>
  <r>
    <x v="4"/>
    <n v="2017"/>
    <x v="1"/>
    <x v="4"/>
    <x v="1"/>
    <x v="0"/>
    <n v="26505.93"/>
    <n v="21401.919999999998"/>
    <n v="0"/>
    <n v="21152.86"/>
    <n v="67.69"/>
    <n v="181.37"/>
  </r>
  <r>
    <x v="4"/>
    <n v="2017"/>
    <x v="1"/>
    <x v="5"/>
    <x v="0"/>
    <x v="0"/>
    <n v="902798.3"/>
    <n v="907830.68"/>
    <n v="0"/>
    <n v="896684.89"/>
    <n v="10402.24"/>
    <n v="743.55"/>
  </r>
  <r>
    <x v="4"/>
    <n v="2017"/>
    <x v="1"/>
    <x v="5"/>
    <x v="1"/>
    <x v="0"/>
    <n v="2351.5700000000002"/>
    <n v="1752.71"/>
    <n v="0"/>
    <n v="1752.71"/>
    <n v="0"/>
    <n v="0"/>
  </r>
  <r>
    <x v="4"/>
    <n v="2017"/>
    <x v="1"/>
    <x v="6"/>
    <x v="0"/>
    <x v="0"/>
    <n v="566933.22"/>
    <n v="558046.67000000004"/>
    <n v="0"/>
    <n v="558046.67000000004"/>
    <n v="0"/>
    <n v="0"/>
  </r>
  <r>
    <x v="4"/>
    <n v="2017"/>
    <x v="1"/>
    <x v="6"/>
    <x v="1"/>
    <x v="0"/>
    <n v="10643.23"/>
    <n v="9970.2800000000007"/>
    <n v="0"/>
    <n v="9433.17"/>
    <n v="537.11"/>
    <n v="0"/>
  </r>
  <r>
    <x v="4"/>
    <n v="2017"/>
    <x v="1"/>
    <x v="7"/>
    <x v="0"/>
    <x v="0"/>
    <n v="981885.99"/>
    <n v="947672.01"/>
    <n v="0"/>
    <n v="915434.57"/>
    <n v="17224.27"/>
    <n v="14999.72"/>
  </r>
  <r>
    <x v="4"/>
    <n v="2017"/>
    <x v="1"/>
    <x v="8"/>
    <x v="0"/>
    <x v="0"/>
    <n v="3307521.14"/>
    <n v="3286168.91"/>
    <n v="0"/>
    <n v="3286168.91"/>
    <n v="0"/>
    <n v="0"/>
  </r>
  <r>
    <x v="4"/>
    <n v="2017"/>
    <x v="1"/>
    <x v="8"/>
    <x v="1"/>
    <x v="0"/>
    <n v="89547.81"/>
    <n v="89547.81"/>
    <n v="0"/>
    <n v="89547.81"/>
    <n v="0"/>
    <n v="0"/>
  </r>
  <r>
    <x v="4"/>
    <n v="2017"/>
    <x v="1"/>
    <x v="9"/>
    <x v="0"/>
    <x v="0"/>
    <n v="87064.3"/>
    <n v="85797.87"/>
    <n v="0"/>
    <n v="80736.429999999993"/>
    <n v="4888.49"/>
    <n v="172.95"/>
  </r>
  <r>
    <x v="4"/>
    <n v="2017"/>
    <x v="1"/>
    <x v="10"/>
    <x v="0"/>
    <x v="0"/>
    <n v="1222457.95"/>
    <n v="1223485.5"/>
    <n v="0"/>
    <n v="1223485.5"/>
    <n v="0"/>
    <n v="0"/>
  </r>
  <r>
    <x v="4"/>
    <n v="2017"/>
    <x v="1"/>
    <x v="10"/>
    <x v="1"/>
    <x v="0"/>
    <n v="16206.81"/>
    <n v="15967.3"/>
    <n v="0"/>
    <n v="15823.62"/>
    <n v="0"/>
    <n v="143.68"/>
  </r>
  <r>
    <x v="4"/>
    <n v="2017"/>
    <x v="1"/>
    <x v="11"/>
    <x v="0"/>
    <x v="0"/>
    <n v="306.35000000000002"/>
    <n v="278.11"/>
    <n v="0"/>
    <n v="278.11"/>
    <n v="0"/>
    <n v="0"/>
  </r>
  <r>
    <x v="4"/>
    <n v="2017"/>
    <x v="1"/>
    <x v="12"/>
    <x v="0"/>
    <x v="0"/>
    <n v="293049.36"/>
    <n v="285534.28000000003"/>
    <n v="0"/>
    <n v="279054.73"/>
    <n v="3792.47"/>
    <n v="2687.08"/>
  </r>
  <r>
    <x v="4"/>
    <n v="2017"/>
    <x v="1"/>
    <x v="12"/>
    <x v="1"/>
    <x v="0"/>
    <n v="2165.25"/>
    <n v="2125.6999999999998"/>
    <n v="0"/>
    <n v="44.46"/>
    <n v="2081.2399999999998"/>
    <n v="0"/>
  </r>
  <r>
    <x v="4"/>
    <n v="2017"/>
    <x v="1"/>
    <x v="13"/>
    <x v="0"/>
    <x v="0"/>
    <n v="1939845.55"/>
    <n v="3726.77"/>
    <n v="0"/>
    <n v="3726.77"/>
    <n v="0"/>
    <n v="0"/>
  </r>
  <r>
    <x v="4"/>
    <n v="2017"/>
    <x v="1"/>
    <x v="13"/>
    <x v="0"/>
    <x v="1"/>
    <n v="934479.12"/>
    <n v="0"/>
    <n v="0"/>
    <n v="0"/>
    <n v="0"/>
    <n v="0"/>
  </r>
  <r>
    <x v="4"/>
    <n v="2017"/>
    <x v="1"/>
    <x v="13"/>
    <x v="1"/>
    <x v="0"/>
    <n v="139043.9"/>
    <n v="4346.0600000000004"/>
    <n v="0"/>
    <n v="4346.0600000000004"/>
    <n v="0"/>
    <n v="0"/>
  </r>
  <r>
    <x v="4"/>
    <n v="2017"/>
    <x v="1"/>
    <x v="13"/>
    <x v="1"/>
    <x v="1"/>
    <n v="964.76"/>
    <n v="0"/>
    <n v="0"/>
    <n v="0"/>
    <n v="0"/>
    <n v="0"/>
  </r>
  <r>
    <x v="5"/>
    <n v="2017"/>
    <x v="1"/>
    <x v="0"/>
    <x v="0"/>
    <x v="0"/>
    <n v="29304563.649999999"/>
    <n v="28258613.43"/>
    <n v="5303.09"/>
    <n v="26989117.859999999"/>
    <n v="802898.44"/>
    <n v="458190"/>
  </r>
  <r>
    <x v="5"/>
    <n v="2017"/>
    <x v="1"/>
    <x v="0"/>
    <x v="1"/>
    <x v="0"/>
    <n v="102503.19"/>
    <n v="79503.100000000006"/>
    <n v="0"/>
    <n v="61659.59"/>
    <n v="10014.82"/>
    <n v="7796.04"/>
  </r>
  <r>
    <x v="5"/>
    <n v="2017"/>
    <x v="1"/>
    <x v="1"/>
    <x v="0"/>
    <x v="0"/>
    <n v="10223195.029999999"/>
    <n v="10120319.84"/>
    <n v="94.43"/>
    <n v="9909026.8100000005"/>
    <n v="137870.85999999999"/>
    <n v="71711.05"/>
  </r>
  <r>
    <x v="5"/>
    <n v="2017"/>
    <x v="1"/>
    <x v="1"/>
    <x v="1"/>
    <x v="0"/>
    <n v="894945.3"/>
    <n v="687836.74"/>
    <n v="0"/>
    <n v="604627"/>
    <n v="47479.09"/>
    <n v="35693.199999999997"/>
  </r>
  <r>
    <x v="5"/>
    <n v="2017"/>
    <x v="1"/>
    <x v="2"/>
    <x v="0"/>
    <x v="0"/>
    <n v="969245.55"/>
    <n v="960569.21"/>
    <n v="0"/>
    <n v="948266.31"/>
    <n v="7666.81"/>
    <n v="4636.09"/>
  </r>
  <r>
    <x v="5"/>
    <n v="2017"/>
    <x v="1"/>
    <x v="2"/>
    <x v="1"/>
    <x v="0"/>
    <n v="69486.720000000001"/>
    <n v="69124.17"/>
    <n v="0"/>
    <n v="69124.17"/>
    <n v="0"/>
    <n v="0"/>
  </r>
  <r>
    <x v="5"/>
    <n v="2017"/>
    <x v="1"/>
    <x v="3"/>
    <x v="0"/>
    <x v="0"/>
    <n v="497423.58"/>
    <n v="496570.31"/>
    <n v="0"/>
    <n v="496203.78"/>
    <n v="366.53"/>
    <n v="0"/>
  </r>
  <r>
    <x v="5"/>
    <n v="2017"/>
    <x v="1"/>
    <x v="3"/>
    <x v="1"/>
    <x v="0"/>
    <n v="145559.28"/>
    <n v="146543.54999999999"/>
    <n v="0"/>
    <n v="132630.69"/>
    <n v="6061.59"/>
    <n v="7851.27"/>
  </r>
  <r>
    <x v="5"/>
    <n v="2017"/>
    <x v="1"/>
    <x v="4"/>
    <x v="0"/>
    <x v="0"/>
    <n v="1012501.59"/>
    <n v="1013534.32"/>
    <n v="0"/>
    <n v="1012893.54"/>
    <n v="640.78"/>
    <n v="0"/>
  </r>
  <r>
    <x v="5"/>
    <n v="2017"/>
    <x v="1"/>
    <x v="4"/>
    <x v="1"/>
    <x v="0"/>
    <n v="26467.86"/>
    <n v="21345.89"/>
    <n v="0"/>
    <n v="21097.3"/>
    <n v="67.22"/>
    <n v="181.37"/>
  </r>
  <r>
    <x v="5"/>
    <n v="2017"/>
    <x v="1"/>
    <x v="5"/>
    <x v="0"/>
    <x v="0"/>
    <n v="780998.17"/>
    <n v="797521.64"/>
    <n v="0"/>
    <n v="795886.79"/>
    <n v="1010.93"/>
    <n v="623.91999999999996"/>
  </r>
  <r>
    <x v="5"/>
    <n v="2017"/>
    <x v="1"/>
    <x v="5"/>
    <x v="1"/>
    <x v="0"/>
    <n v="2352.6799999999998"/>
    <n v="1753.82"/>
    <n v="0"/>
    <n v="1753.82"/>
    <n v="0"/>
    <n v="0"/>
  </r>
  <r>
    <x v="5"/>
    <n v="2017"/>
    <x v="1"/>
    <x v="6"/>
    <x v="0"/>
    <x v="0"/>
    <n v="495597.72"/>
    <n v="493132.18"/>
    <n v="0"/>
    <n v="493132.18"/>
    <n v="0"/>
    <n v="0"/>
  </r>
  <r>
    <x v="5"/>
    <n v="2017"/>
    <x v="1"/>
    <x v="6"/>
    <x v="1"/>
    <x v="0"/>
    <n v="10001.799999999999"/>
    <n v="10001.799999999999"/>
    <n v="0"/>
    <n v="9464.69"/>
    <n v="537.11"/>
    <n v="0"/>
  </r>
  <r>
    <x v="5"/>
    <n v="2017"/>
    <x v="1"/>
    <x v="7"/>
    <x v="0"/>
    <x v="0"/>
    <n v="955215"/>
    <n v="901342.71999999997"/>
    <n v="0"/>
    <n v="867578.1"/>
    <n v="18145.43"/>
    <n v="15608.97"/>
  </r>
  <r>
    <x v="5"/>
    <n v="2017"/>
    <x v="1"/>
    <x v="8"/>
    <x v="0"/>
    <x v="0"/>
    <n v="2642356.1"/>
    <n v="2634370.79"/>
    <n v="0"/>
    <n v="2628534.0699999998"/>
    <n v="5836.72"/>
    <n v="0"/>
  </r>
  <r>
    <x v="5"/>
    <n v="2017"/>
    <x v="1"/>
    <x v="8"/>
    <x v="1"/>
    <x v="0"/>
    <n v="57422.81"/>
    <n v="57422.81"/>
    <n v="0"/>
    <n v="57422.81"/>
    <n v="0"/>
    <n v="0"/>
  </r>
  <r>
    <x v="5"/>
    <n v="2017"/>
    <x v="1"/>
    <x v="9"/>
    <x v="0"/>
    <x v="0"/>
    <n v="92240.09"/>
    <n v="96725.82"/>
    <n v="0"/>
    <n v="90249.89"/>
    <n v="5375.21"/>
    <n v="1100.72"/>
  </r>
  <r>
    <x v="5"/>
    <n v="2017"/>
    <x v="1"/>
    <x v="10"/>
    <x v="0"/>
    <x v="0"/>
    <n v="1245007.06"/>
    <n v="1256647.71"/>
    <n v="0"/>
    <n v="1256647.71"/>
    <n v="0"/>
    <n v="0"/>
  </r>
  <r>
    <x v="5"/>
    <n v="2017"/>
    <x v="1"/>
    <x v="10"/>
    <x v="1"/>
    <x v="0"/>
    <n v="16384.599999999999"/>
    <n v="16202.01"/>
    <n v="0"/>
    <n v="16058.33"/>
    <n v="0"/>
    <n v="143.68"/>
  </r>
  <r>
    <x v="5"/>
    <n v="2017"/>
    <x v="1"/>
    <x v="11"/>
    <x v="0"/>
    <x v="0"/>
    <n v="240.85"/>
    <n v="212.61"/>
    <n v="0"/>
    <n v="212.61"/>
    <n v="0"/>
    <n v="0"/>
  </r>
  <r>
    <x v="5"/>
    <n v="2017"/>
    <x v="1"/>
    <x v="12"/>
    <x v="0"/>
    <x v="0"/>
    <n v="302223.74"/>
    <n v="292125.28999999998"/>
    <n v="0"/>
    <n v="283750.63"/>
    <n v="5535.75"/>
    <n v="2838.91"/>
  </r>
  <r>
    <x v="5"/>
    <n v="2017"/>
    <x v="1"/>
    <x v="12"/>
    <x v="1"/>
    <x v="0"/>
    <n v="2164.16"/>
    <n v="2125.6999999999998"/>
    <n v="0"/>
    <n v="44.46"/>
    <n v="2081.2399999999998"/>
    <n v="0"/>
  </r>
  <r>
    <x v="5"/>
    <n v="2017"/>
    <x v="1"/>
    <x v="13"/>
    <x v="0"/>
    <x v="0"/>
    <n v="845315.82"/>
    <n v="3207.75"/>
    <n v="0"/>
    <n v="3207.75"/>
    <n v="0"/>
    <n v="0"/>
  </r>
  <r>
    <x v="5"/>
    <n v="2017"/>
    <x v="1"/>
    <x v="13"/>
    <x v="0"/>
    <x v="1"/>
    <n v="1044477.67"/>
    <n v="0"/>
    <n v="0"/>
    <n v="0"/>
    <n v="0"/>
    <n v="0"/>
  </r>
  <r>
    <x v="5"/>
    <n v="2017"/>
    <x v="1"/>
    <x v="13"/>
    <x v="1"/>
    <x v="0"/>
    <n v="-10707.55"/>
    <n v="4346.0600000000004"/>
    <n v="0"/>
    <n v="4346.0600000000004"/>
    <n v="0"/>
    <n v="0"/>
  </r>
  <r>
    <x v="5"/>
    <n v="2017"/>
    <x v="1"/>
    <x v="13"/>
    <x v="1"/>
    <x v="1"/>
    <n v="964.76"/>
    <n v="0"/>
    <n v="0"/>
    <n v="0"/>
    <n v="0"/>
    <n v="0"/>
  </r>
  <r>
    <x v="6"/>
    <n v="2017"/>
    <x v="1"/>
    <x v="0"/>
    <x v="0"/>
    <x v="0"/>
    <n v="31839045.41"/>
    <n v="30842635.93"/>
    <n v="8498.49"/>
    <n v="29291715.809999999"/>
    <n v="1024573.37"/>
    <n v="510675.02"/>
  </r>
  <r>
    <x v="6"/>
    <n v="2017"/>
    <x v="1"/>
    <x v="0"/>
    <x v="1"/>
    <x v="0"/>
    <n v="106698.59"/>
    <n v="79912.91"/>
    <n v="0"/>
    <n v="60713.48"/>
    <n v="10982.14"/>
    <n v="8175.02"/>
  </r>
  <r>
    <x v="6"/>
    <n v="2017"/>
    <x v="1"/>
    <x v="1"/>
    <x v="0"/>
    <x v="0"/>
    <n v="12228810.4"/>
    <n v="12414056.710000001"/>
    <n v="5381.8"/>
    <n v="12169650.17"/>
    <n v="154654.35"/>
    <n v="83428.509999999995"/>
  </r>
  <r>
    <x v="6"/>
    <n v="2017"/>
    <x v="1"/>
    <x v="1"/>
    <x v="1"/>
    <x v="0"/>
    <n v="957152.22"/>
    <n v="719823.59"/>
    <n v="0"/>
    <n v="631273.51"/>
    <n v="49971.29"/>
    <n v="38534.35"/>
  </r>
  <r>
    <x v="6"/>
    <n v="2017"/>
    <x v="1"/>
    <x v="2"/>
    <x v="0"/>
    <x v="0"/>
    <n v="979635.37"/>
    <n v="980516.12"/>
    <n v="0"/>
    <n v="965402.11"/>
    <n v="6950.93"/>
    <n v="8163.08"/>
  </r>
  <r>
    <x v="6"/>
    <n v="2017"/>
    <x v="1"/>
    <x v="2"/>
    <x v="1"/>
    <x v="0"/>
    <n v="37763.379999999997"/>
    <n v="37397.379999999997"/>
    <n v="0"/>
    <n v="37382.53"/>
    <n v="0"/>
    <n v="14.85"/>
  </r>
  <r>
    <x v="6"/>
    <n v="2017"/>
    <x v="1"/>
    <x v="3"/>
    <x v="0"/>
    <x v="0"/>
    <n v="327614.11"/>
    <n v="324552.96999999997"/>
    <n v="0"/>
    <n v="324307.95"/>
    <n v="245.02"/>
    <n v="0"/>
  </r>
  <r>
    <x v="6"/>
    <n v="2017"/>
    <x v="1"/>
    <x v="3"/>
    <x v="1"/>
    <x v="0"/>
    <n v="182184.15"/>
    <n v="147317.87"/>
    <n v="0"/>
    <n v="134108.92000000001"/>
    <n v="5271.64"/>
    <n v="7937.31"/>
  </r>
  <r>
    <x v="6"/>
    <n v="2017"/>
    <x v="1"/>
    <x v="4"/>
    <x v="0"/>
    <x v="0"/>
    <n v="1104054.4099999999"/>
    <n v="1097820.8899999999"/>
    <n v="0"/>
    <n v="1096877.6200000001"/>
    <n v="943.27"/>
    <n v="0"/>
  </r>
  <r>
    <x v="6"/>
    <n v="2017"/>
    <x v="1"/>
    <x v="4"/>
    <x v="1"/>
    <x v="0"/>
    <n v="26873.15"/>
    <n v="21748.91"/>
    <n v="0"/>
    <n v="21501.19"/>
    <n v="68.88"/>
    <n v="178.84"/>
  </r>
  <r>
    <x v="6"/>
    <n v="2017"/>
    <x v="1"/>
    <x v="5"/>
    <x v="0"/>
    <x v="0"/>
    <n v="843307.44"/>
    <n v="828498.15"/>
    <n v="0"/>
    <n v="826805.62"/>
    <n v="1040.8900000000001"/>
    <n v="651.64"/>
  </r>
  <r>
    <x v="6"/>
    <n v="2017"/>
    <x v="1"/>
    <x v="5"/>
    <x v="1"/>
    <x v="0"/>
    <n v="2375.4299999999998"/>
    <n v="1806.89"/>
    <n v="0"/>
    <n v="1806.89"/>
    <n v="0"/>
    <n v="0"/>
  </r>
  <r>
    <x v="6"/>
    <n v="2017"/>
    <x v="1"/>
    <x v="6"/>
    <x v="0"/>
    <x v="0"/>
    <n v="473755.06"/>
    <n v="471480.02"/>
    <n v="0"/>
    <n v="471480.02"/>
    <n v="0"/>
    <n v="0"/>
  </r>
  <r>
    <x v="6"/>
    <n v="2017"/>
    <x v="1"/>
    <x v="6"/>
    <x v="1"/>
    <x v="0"/>
    <n v="9998.57"/>
    <n v="9998.57"/>
    <n v="0"/>
    <n v="9462.48"/>
    <n v="536.09"/>
    <n v="0"/>
  </r>
  <r>
    <x v="6"/>
    <n v="2017"/>
    <x v="1"/>
    <x v="7"/>
    <x v="0"/>
    <x v="0"/>
    <n v="1063364.76"/>
    <n v="991323.18"/>
    <n v="0"/>
    <n v="947226.18"/>
    <n v="24069.77"/>
    <n v="19802.55"/>
  </r>
  <r>
    <x v="6"/>
    <n v="2017"/>
    <x v="1"/>
    <x v="8"/>
    <x v="0"/>
    <x v="0"/>
    <n v="2787159.71"/>
    <n v="2687956.47"/>
    <n v="0"/>
    <n v="2687497.67"/>
    <n v="458.8"/>
    <n v="0"/>
  </r>
  <r>
    <x v="6"/>
    <n v="2017"/>
    <x v="1"/>
    <x v="8"/>
    <x v="1"/>
    <x v="0"/>
    <n v="83443.92"/>
    <n v="83443.92"/>
    <n v="0"/>
    <n v="83443.92"/>
    <n v="0"/>
    <n v="0"/>
  </r>
  <r>
    <x v="6"/>
    <n v="2017"/>
    <x v="1"/>
    <x v="9"/>
    <x v="0"/>
    <x v="0"/>
    <n v="93673.01"/>
    <n v="71820.53"/>
    <n v="0"/>
    <n v="65920.05"/>
    <n v="5436.62"/>
    <n v="463.86"/>
  </r>
  <r>
    <x v="6"/>
    <n v="2017"/>
    <x v="1"/>
    <x v="10"/>
    <x v="0"/>
    <x v="0"/>
    <n v="1185797.9099999999"/>
    <n v="1186537"/>
    <n v="0"/>
    <n v="1180165.6399999999"/>
    <n v="6371.36"/>
    <n v="0"/>
  </r>
  <r>
    <x v="6"/>
    <n v="2017"/>
    <x v="1"/>
    <x v="10"/>
    <x v="1"/>
    <x v="0"/>
    <n v="8630.25"/>
    <n v="8447.5"/>
    <n v="0"/>
    <n v="8303.2000000000007"/>
    <n v="0"/>
    <n v="144.30000000000001"/>
  </r>
  <r>
    <x v="6"/>
    <n v="2017"/>
    <x v="1"/>
    <x v="11"/>
    <x v="0"/>
    <x v="0"/>
    <n v="207.17"/>
    <n v="178.81"/>
    <n v="0"/>
    <n v="178.81"/>
    <n v="0"/>
    <n v="0"/>
  </r>
  <r>
    <x v="6"/>
    <n v="2017"/>
    <x v="1"/>
    <x v="12"/>
    <x v="0"/>
    <x v="0"/>
    <n v="211939.69"/>
    <n v="205937.76"/>
    <n v="0"/>
    <n v="202237.39"/>
    <n v="2167.06"/>
    <n v="1533.31"/>
  </r>
  <r>
    <x v="6"/>
    <n v="2017"/>
    <x v="1"/>
    <x v="12"/>
    <x v="1"/>
    <x v="0"/>
    <n v="2181.56"/>
    <n v="2140.4699999999998"/>
    <n v="0"/>
    <n v="43.58"/>
    <n v="2096.89"/>
    <n v="0"/>
  </r>
  <r>
    <x v="6"/>
    <n v="2017"/>
    <x v="1"/>
    <x v="13"/>
    <x v="0"/>
    <x v="0"/>
    <n v="2859727.49"/>
    <n v="7834.4"/>
    <n v="0"/>
    <n v="5657.52"/>
    <n v="2029.57"/>
    <n v="147.31"/>
  </r>
  <r>
    <x v="6"/>
    <n v="2017"/>
    <x v="1"/>
    <x v="13"/>
    <x v="0"/>
    <x v="1"/>
    <n v="1579155.67"/>
    <n v="0"/>
    <n v="0"/>
    <n v="0"/>
    <n v="0"/>
    <n v="0"/>
  </r>
  <r>
    <x v="6"/>
    <n v="2017"/>
    <x v="1"/>
    <x v="13"/>
    <x v="1"/>
    <x v="0"/>
    <n v="140020.48000000001"/>
    <n v="6134.02"/>
    <n v="0"/>
    <n v="4915.9799999999996"/>
    <n v="1183.94"/>
    <n v="34.1"/>
  </r>
  <r>
    <x v="6"/>
    <n v="2017"/>
    <x v="1"/>
    <x v="13"/>
    <x v="1"/>
    <x v="1"/>
    <n v="966.5"/>
    <n v="0"/>
    <n v="0"/>
    <n v="0"/>
    <n v="0"/>
    <n v="0"/>
  </r>
  <r>
    <x v="7"/>
    <n v="2017"/>
    <x v="1"/>
    <x v="0"/>
    <x v="0"/>
    <x v="0"/>
    <n v="29636808.890000001"/>
    <n v="28690206.239999998"/>
    <n v="9436.77"/>
    <n v="26903100.890000001"/>
    <n v="1239943.49"/>
    <n v="528404.73"/>
  </r>
  <r>
    <x v="7"/>
    <n v="2017"/>
    <x v="1"/>
    <x v="0"/>
    <x v="1"/>
    <x v="0"/>
    <n v="102872.18"/>
    <n v="89180.86"/>
    <n v="0"/>
    <n v="67736.570000000007"/>
    <n v="12659.5"/>
    <n v="8755.3700000000008"/>
  </r>
  <r>
    <x v="7"/>
    <n v="2017"/>
    <x v="1"/>
    <x v="1"/>
    <x v="0"/>
    <x v="0"/>
    <n v="11876792.08"/>
    <n v="11818116.199999999"/>
    <n v="22358.75"/>
    <n v="11511145.24"/>
    <n v="201749.05"/>
    <n v="81196.039999999994"/>
  </r>
  <r>
    <x v="7"/>
    <n v="2017"/>
    <x v="1"/>
    <x v="1"/>
    <x v="1"/>
    <x v="0"/>
    <n v="942352.6"/>
    <n v="737310.28"/>
    <n v="0"/>
    <n v="642687.71"/>
    <n v="54588.25"/>
    <n v="39988.18"/>
  </r>
  <r>
    <x v="7"/>
    <n v="2017"/>
    <x v="1"/>
    <x v="2"/>
    <x v="0"/>
    <x v="0"/>
    <n v="1165216.24"/>
    <n v="1121309.71"/>
    <n v="0"/>
    <n v="1107625.1299999999"/>
    <n v="8130.55"/>
    <n v="5554.03"/>
  </r>
  <r>
    <x v="7"/>
    <n v="2017"/>
    <x v="1"/>
    <x v="2"/>
    <x v="1"/>
    <x v="0"/>
    <n v="39591.050000000003"/>
    <n v="39231.99"/>
    <n v="0"/>
    <n v="39216.61"/>
    <n v="0"/>
    <n v="15.38"/>
  </r>
  <r>
    <x v="7"/>
    <n v="2017"/>
    <x v="1"/>
    <x v="3"/>
    <x v="0"/>
    <x v="0"/>
    <n v="334285.95"/>
    <n v="332780.21999999997"/>
    <n v="0"/>
    <n v="332199.53999999998"/>
    <n v="580.67999999999995"/>
    <n v="0"/>
  </r>
  <r>
    <x v="7"/>
    <n v="2017"/>
    <x v="1"/>
    <x v="3"/>
    <x v="1"/>
    <x v="0"/>
    <n v="187230.55"/>
    <n v="154838.92000000001"/>
    <n v="0"/>
    <n v="139727.67999999999"/>
    <n v="6730"/>
    <n v="8381.24"/>
  </r>
  <r>
    <x v="7"/>
    <n v="2017"/>
    <x v="1"/>
    <x v="4"/>
    <x v="0"/>
    <x v="0"/>
    <n v="1110906.72"/>
    <n v="1109790.3700000001"/>
    <n v="0"/>
    <n v="1108242.76"/>
    <n v="1547.61"/>
    <n v="0"/>
  </r>
  <r>
    <x v="7"/>
    <n v="2017"/>
    <x v="1"/>
    <x v="4"/>
    <x v="1"/>
    <x v="0"/>
    <n v="27633.69"/>
    <n v="22072.7"/>
    <n v="0"/>
    <n v="21804.6"/>
    <n v="79.45"/>
    <n v="188.65"/>
  </r>
  <r>
    <x v="7"/>
    <n v="2017"/>
    <x v="1"/>
    <x v="5"/>
    <x v="0"/>
    <x v="0"/>
    <n v="750479.82"/>
    <n v="760150.29"/>
    <n v="0"/>
    <n v="757845.38"/>
    <n v="1628.29"/>
    <n v="676.62"/>
  </r>
  <r>
    <x v="7"/>
    <n v="2017"/>
    <x v="1"/>
    <x v="5"/>
    <x v="1"/>
    <x v="0"/>
    <n v="2268.25"/>
    <n v="1830.11"/>
    <n v="0"/>
    <n v="1830.11"/>
    <n v="0"/>
    <n v="0"/>
  </r>
  <r>
    <x v="7"/>
    <n v="2017"/>
    <x v="1"/>
    <x v="6"/>
    <x v="0"/>
    <x v="0"/>
    <n v="612089.44999999995"/>
    <n v="610588.03"/>
    <n v="0"/>
    <n v="599256.94999999995"/>
    <n v="11331.08"/>
    <n v="0"/>
  </r>
  <r>
    <x v="7"/>
    <n v="2017"/>
    <x v="1"/>
    <x v="6"/>
    <x v="1"/>
    <x v="0"/>
    <n v="10286.25"/>
    <n v="10286.25"/>
    <n v="0"/>
    <n v="9725.4"/>
    <n v="560.85"/>
    <n v="0"/>
  </r>
  <r>
    <x v="7"/>
    <n v="2017"/>
    <x v="1"/>
    <x v="7"/>
    <x v="0"/>
    <x v="0"/>
    <n v="1007314.13"/>
    <n v="938842.95"/>
    <n v="0"/>
    <n v="890000.38"/>
    <n v="29893.13"/>
    <n v="18786.86"/>
  </r>
  <r>
    <x v="7"/>
    <n v="2017"/>
    <x v="1"/>
    <x v="8"/>
    <x v="0"/>
    <x v="0"/>
    <n v="2390404.58"/>
    <n v="2412073.7400000002"/>
    <n v="0"/>
    <n v="2411615.15"/>
    <n v="458.59"/>
    <n v="0"/>
  </r>
  <r>
    <x v="7"/>
    <n v="2017"/>
    <x v="1"/>
    <x v="8"/>
    <x v="1"/>
    <x v="0"/>
    <n v="47147.72"/>
    <n v="47147.72"/>
    <n v="0"/>
    <n v="47147.72"/>
    <n v="0"/>
    <n v="0"/>
  </r>
  <r>
    <x v="7"/>
    <n v="2017"/>
    <x v="1"/>
    <x v="9"/>
    <x v="0"/>
    <x v="0"/>
    <n v="97981.27"/>
    <n v="77027.45"/>
    <n v="0"/>
    <n v="71820.929999999993"/>
    <n v="4417.22"/>
    <n v="789.3"/>
  </r>
  <r>
    <x v="7"/>
    <n v="2017"/>
    <x v="1"/>
    <x v="10"/>
    <x v="0"/>
    <x v="0"/>
    <n v="958576.44"/>
    <n v="938663.33"/>
    <n v="0"/>
    <n v="930413.7"/>
    <n v="8249.6299999999992"/>
    <n v="0"/>
  </r>
  <r>
    <x v="7"/>
    <n v="2017"/>
    <x v="1"/>
    <x v="10"/>
    <x v="1"/>
    <x v="0"/>
    <n v="8831.59"/>
    <n v="8660.25"/>
    <n v="0"/>
    <n v="8510.3799999999992"/>
    <n v="0"/>
    <n v="149.87"/>
  </r>
  <r>
    <x v="7"/>
    <n v="2017"/>
    <x v="1"/>
    <x v="11"/>
    <x v="0"/>
    <x v="0"/>
    <n v="188.43"/>
    <n v="159.01"/>
    <n v="0"/>
    <n v="159.01"/>
    <n v="0"/>
    <n v="0"/>
  </r>
  <r>
    <x v="7"/>
    <n v="2017"/>
    <x v="1"/>
    <x v="12"/>
    <x v="0"/>
    <x v="0"/>
    <n v="303026.31"/>
    <n v="310959.95"/>
    <n v="0"/>
    <n v="302152.39"/>
    <n v="5641.53"/>
    <n v="3166.03"/>
  </r>
  <r>
    <x v="7"/>
    <n v="2017"/>
    <x v="1"/>
    <x v="12"/>
    <x v="1"/>
    <x v="0"/>
    <n v="2261.46"/>
    <n v="2220.37"/>
    <n v="0"/>
    <n v="45.52"/>
    <n v="2174.85"/>
    <n v="0"/>
  </r>
  <r>
    <x v="7"/>
    <n v="2017"/>
    <x v="1"/>
    <x v="13"/>
    <x v="0"/>
    <x v="0"/>
    <n v="3102731.03"/>
    <n v="8179.91"/>
    <n v="0"/>
    <n v="5983.32"/>
    <n v="2045.98"/>
    <n v="150.61000000000001"/>
  </r>
  <r>
    <x v="7"/>
    <n v="2017"/>
    <x v="1"/>
    <x v="13"/>
    <x v="0"/>
    <x v="1"/>
    <n v="1407040.35"/>
    <n v="0"/>
    <n v="0"/>
    <n v="0"/>
    <n v="0"/>
    <n v="0"/>
  </r>
  <r>
    <x v="7"/>
    <n v="2017"/>
    <x v="1"/>
    <x v="13"/>
    <x v="1"/>
    <x v="0"/>
    <n v="140814.62"/>
    <n v="4730.49"/>
    <n v="0"/>
    <n v="2354.14"/>
    <n v="2360.9699999999998"/>
    <n v="15.38"/>
  </r>
  <r>
    <x v="7"/>
    <n v="2017"/>
    <x v="1"/>
    <x v="13"/>
    <x v="1"/>
    <x v="1"/>
    <n v="1007.86"/>
    <n v="0"/>
    <n v="0"/>
    <n v="0"/>
    <n v="0"/>
    <n v="0"/>
  </r>
  <r>
    <x v="7"/>
    <n v="2017"/>
    <x v="1"/>
    <x v="14"/>
    <x v="0"/>
    <x v="0"/>
    <n v="-2.65"/>
    <n v="0"/>
    <n v="0"/>
    <n v="0"/>
    <n v="0"/>
    <n v="0"/>
  </r>
  <r>
    <x v="8"/>
    <n v="2017"/>
    <x v="1"/>
    <x v="0"/>
    <x v="0"/>
    <x v="0"/>
    <n v="32497961.059999999"/>
    <n v="31515125.129999999"/>
    <n v="12638.67"/>
    <n v="28968389.879999999"/>
    <n v="1877315.37"/>
    <n v="640652.18999999994"/>
  </r>
  <r>
    <x v="8"/>
    <n v="2017"/>
    <x v="1"/>
    <x v="0"/>
    <x v="1"/>
    <x v="0"/>
    <n v="69958.740000000005"/>
    <n v="82258.3"/>
    <n v="0"/>
    <n v="59853.58"/>
    <n v="13358.66"/>
    <n v="9016.64"/>
  </r>
  <r>
    <x v="8"/>
    <n v="2017"/>
    <x v="1"/>
    <x v="1"/>
    <x v="0"/>
    <x v="0"/>
    <n v="12731890.449999999"/>
    <n v="12554078.119999999"/>
    <n v="0"/>
    <n v="12211744.470000001"/>
    <n v="230127.96"/>
    <n v="110119.69"/>
  </r>
  <r>
    <x v="8"/>
    <n v="2017"/>
    <x v="1"/>
    <x v="1"/>
    <x v="1"/>
    <x v="0"/>
    <n v="938348.96"/>
    <n v="727415.01"/>
    <n v="0"/>
    <n v="624378.4"/>
    <n v="61785.27"/>
    <n v="41189.82"/>
  </r>
  <r>
    <x v="8"/>
    <n v="2017"/>
    <x v="1"/>
    <x v="2"/>
    <x v="0"/>
    <x v="0"/>
    <n v="896782.77"/>
    <n v="1054563.03"/>
    <n v="0"/>
    <n v="1039078.95"/>
    <n v="9502.83"/>
    <n v="5981.25"/>
  </r>
  <r>
    <x v="8"/>
    <n v="2017"/>
    <x v="1"/>
    <x v="2"/>
    <x v="1"/>
    <x v="0"/>
    <n v="36428.97"/>
    <n v="36050.21"/>
    <n v="0"/>
    <n v="36034.83"/>
    <n v="0"/>
    <n v="15.38"/>
  </r>
  <r>
    <x v="8"/>
    <n v="2017"/>
    <x v="1"/>
    <x v="3"/>
    <x v="0"/>
    <x v="0"/>
    <n v="324832.59000000003"/>
    <n v="317769.25"/>
    <n v="0"/>
    <n v="316769.59999999998"/>
    <n v="999.65"/>
    <n v="0"/>
  </r>
  <r>
    <x v="8"/>
    <n v="2017"/>
    <x v="1"/>
    <x v="3"/>
    <x v="1"/>
    <x v="0"/>
    <n v="184609.21"/>
    <n v="148727.32"/>
    <n v="0"/>
    <n v="133780.53"/>
    <n v="7691.53"/>
    <n v="7255.26"/>
  </r>
  <r>
    <x v="8"/>
    <n v="2017"/>
    <x v="1"/>
    <x v="4"/>
    <x v="0"/>
    <x v="0"/>
    <n v="1205575.1499999999"/>
    <n v="1229078.5"/>
    <n v="0"/>
    <n v="1227179.1599999999"/>
    <n v="1899.34"/>
    <n v="0"/>
  </r>
  <r>
    <x v="8"/>
    <n v="2017"/>
    <x v="1"/>
    <x v="4"/>
    <x v="1"/>
    <x v="0"/>
    <n v="30551.26"/>
    <n v="22080.35"/>
    <n v="0"/>
    <n v="21806.6"/>
    <n v="85.1"/>
    <n v="188.65"/>
  </r>
  <r>
    <x v="8"/>
    <n v="2017"/>
    <x v="1"/>
    <x v="5"/>
    <x v="0"/>
    <x v="0"/>
    <n v="829061.31"/>
    <n v="830230.06"/>
    <n v="0"/>
    <n v="822139.42"/>
    <n v="7707.6"/>
    <n v="383.04"/>
  </r>
  <r>
    <x v="8"/>
    <n v="2017"/>
    <x v="1"/>
    <x v="5"/>
    <x v="1"/>
    <x v="0"/>
    <n v="2268.25"/>
    <n v="1830.11"/>
    <n v="0"/>
    <n v="1830.11"/>
    <n v="0"/>
    <n v="0"/>
  </r>
  <r>
    <x v="8"/>
    <n v="2017"/>
    <x v="1"/>
    <x v="6"/>
    <x v="0"/>
    <x v="0"/>
    <n v="508011.14"/>
    <n v="511927.88"/>
    <n v="0"/>
    <n v="511927.88"/>
    <n v="0"/>
    <n v="0"/>
  </r>
  <r>
    <x v="8"/>
    <n v="2017"/>
    <x v="1"/>
    <x v="6"/>
    <x v="1"/>
    <x v="0"/>
    <n v="10286.25"/>
    <n v="10286.25"/>
    <n v="0"/>
    <n v="9725.4"/>
    <n v="560.85"/>
    <n v="0"/>
  </r>
  <r>
    <x v="8"/>
    <n v="2017"/>
    <x v="1"/>
    <x v="7"/>
    <x v="0"/>
    <x v="0"/>
    <n v="1088129.31"/>
    <n v="1001382.26"/>
    <n v="0"/>
    <n v="939114.78"/>
    <n v="40366.26"/>
    <n v="21525.26"/>
  </r>
  <r>
    <x v="8"/>
    <n v="2017"/>
    <x v="1"/>
    <x v="8"/>
    <x v="0"/>
    <x v="0"/>
    <n v="2625593.38"/>
    <n v="2633455.1800000002"/>
    <n v="0"/>
    <n v="2632277.9"/>
    <n v="1127.28"/>
    <n v="0"/>
  </r>
  <r>
    <x v="8"/>
    <n v="2017"/>
    <x v="1"/>
    <x v="8"/>
    <x v="1"/>
    <x v="0"/>
    <n v="53747.72"/>
    <n v="53747.72"/>
    <n v="0"/>
    <n v="53747.72"/>
    <n v="0"/>
    <n v="0"/>
  </r>
  <r>
    <x v="8"/>
    <n v="2017"/>
    <x v="1"/>
    <x v="9"/>
    <x v="0"/>
    <x v="0"/>
    <n v="94261.5"/>
    <n v="73801.240000000005"/>
    <n v="0"/>
    <n v="68028.58"/>
    <n v="5429.01"/>
    <n v="343.65"/>
  </r>
  <r>
    <x v="8"/>
    <n v="2017"/>
    <x v="1"/>
    <x v="10"/>
    <x v="0"/>
    <x v="0"/>
    <n v="1129258.1599999999"/>
    <n v="1136648.26"/>
    <n v="0"/>
    <n v="1128805.08"/>
    <n v="7843.18"/>
    <n v="0"/>
  </r>
  <r>
    <x v="8"/>
    <n v="2017"/>
    <x v="1"/>
    <x v="10"/>
    <x v="1"/>
    <x v="0"/>
    <n v="10518.41"/>
    <n v="10167.370000000001"/>
    <n v="0"/>
    <n v="10017.5"/>
    <n v="0"/>
    <n v="149.87"/>
  </r>
  <r>
    <x v="8"/>
    <n v="2017"/>
    <x v="1"/>
    <x v="11"/>
    <x v="0"/>
    <x v="0"/>
    <n v="251.58"/>
    <n v="222.16"/>
    <n v="0"/>
    <n v="222.16"/>
    <n v="0"/>
    <n v="0"/>
  </r>
  <r>
    <x v="8"/>
    <n v="2017"/>
    <x v="1"/>
    <x v="12"/>
    <x v="0"/>
    <x v="0"/>
    <n v="321589.21999999997"/>
    <n v="312575.45"/>
    <n v="0"/>
    <n v="302509.94"/>
    <n v="7007.12"/>
    <n v="2988.87"/>
  </r>
  <r>
    <x v="8"/>
    <n v="2017"/>
    <x v="1"/>
    <x v="12"/>
    <x v="1"/>
    <x v="0"/>
    <n v="2261.46"/>
    <n v="2220.37"/>
    <n v="0"/>
    <n v="23.18"/>
    <n v="2197.19"/>
    <n v="0"/>
  </r>
  <r>
    <x v="8"/>
    <n v="2017"/>
    <x v="1"/>
    <x v="13"/>
    <x v="0"/>
    <x v="0"/>
    <n v="2275148.4900000002"/>
    <n v="5688.22"/>
    <n v="0"/>
    <n v="4961.5200000000004"/>
    <n v="508.1"/>
    <n v="218.6"/>
  </r>
  <r>
    <x v="8"/>
    <n v="2017"/>
    <x v="1"/>
    <x v="13"/>
    <x v="0"/>
    <x v="1"/>
    <n v="1559232.03"/>
    <n v="0"/>
    <n v="0"/>
    <n v="0"/>
    <n v="0"/>
    <n v="0"/>
  </r>
  <r>
    <x v="8"/>
    <n v="2017"/>
    <x v="1"/>
    <x v="13"/>
    <x v="1"/>
    <x v="0"/>
    <n v="155166.09"/>
    <n v="6912.2"/>
    <n v="0"/>
    <n v="2316.0700000000002"/>
    <n v="4397.41"/>
    <n v="198.72"/>
  </r>
  <r>
    <x v="8"/>
    <n v="2017"/>
    <x v="1"/>
    <x v="13"/>
    <x v="1"/>
    <x v="1"/>
    <n v="1007.86"/>
    <n v="0"/>
    <n v="0"/>
    <n v="0"/>
    <n v="0"/>
    <n v="0"/>
  </r>
  <r>
    <x v="9"/>
    <n v="2017"/>
    <x v="1"/>
    <x v="0"/>
    <x v="0"/>
    <x v="0"/>
    <n v="30516617.170000002"/>
    <n v="29349228.43"/>
    <n v="0"/>
    <n v="26296563.25"/>
    <n v="2396905.98"/>
    <n v="624115.65"/>
  </r>
  <r>
    <x v="9"/>
    <n v="2017"/>
    <x v="1"/>
    <x v="0"/>
    <x v="1"/>
    <x v="0"/>
    <n v="103660.09"/>
    <n v="80834.899999999994"/>
    <n v="0"/>
    <n v="56769.8"/>
    <n v="14735.39"/>
    <n v="9298.85"/>
  </r>
  <r>
    <x v="9"/>
    <n v="2017"/>
    <x v="1"/>
    <x v="1"/>
    <x v="0"/>
    <x v="0"/>
    <n v="12084843.59"/>
    <n v="11988816.210000001"/>
    <n v="34073.370000000003"/>
    <n v="11530338.279999999"/>
    <n v="294966.24"/>
    <n v="127455.48"/>
  </r>
  <r>
    <x v="9"/>
    <n v="2017"/>
    <x v="1"/>
    <x v="1"/>
    <x v="1"/>
    <x v="0"/>
    <n v="917080.43"/>
    <n v="722053.7"/>
    <n v="0"/>
    <n v="611199.14"/>
    <n v="68295.820000000007"/>
    <n v="42469.82"/>
  </r>
  <r>
    <x v="9"/>
    <n v="2017"/>
    <x v="1"/>
    <x v="2"/>
    <x v="0"/>
    <x v="0"/>
    <n v="1022937.61"/>
    <n v="1004253.29"/>
    <n v="0"/>
    <n v="985847.15"/>
    <n v="12991.48"/>
    <n v="5414.66"/>
  </r>
  <r>
    <x v="9"/>
    <n v="2017"/>
    <x v="1"/>
    <x v="2"/>
    <x v="1"/>
    <x v="0"/>
    <n v="46403.97"/>
    <n v="46005.69"/>
    <n v="0"/>
    <n v="45990.31"/>
    <n v="0"/>
    <n v="15.38"/>
  </r>
  <r>
    <x v="9"/>
    <n v="2017"/>
    <x v="1"/>
    <x v="3"/>
    <x v="0"/>
    <x v="0"/>
    <n v="284984.81"/>
    <n v="314365.5"/>
    <n v="0"/>
    <n v="312975.27"/>
    <n v="1390.23"/>
    <n v="0"/>
  </r>
  <r>
    <x v="9"/>
    <n v="2017"/>
    <x v="1"/>
    <x v="3"/>
    <x v="1"/>
    <x v="0"/>
    <n v="185297.53"/>
    <n v="149513.69"/>
    <n v="0"/>
    <n v="132820.95000000001"/>
    <n v="8737.4599999999991"/>
    <n v="7955.28"/>
  </r>
  <r>
    <x v="9"/>
    <n v="2017"/>
    <x v="1"/>
    <x v="4"/>
    <x v="0"/>
    <x v="0"/>
    <n v="1041510.67"/>
    <n v="788985.56"/>
    <n v="0"/>
    <n v="787463.18"/>
    <n v="1522.38"/>
    <n v="0"/>
  </r>
  <r>
    <x v="9"/>
    <n v="2017"/>
    <x v="1"/>
    <x v="4"/>
    <x v="1"/>
    <x v="0"/>
    <n v="55629.46"/>
    <n v="1524.81"/>
    <n v="0"/>
    <n v="1251.06"/>
    <n v="85.1"/>
    <n v="188.65"/>
  </r>
  <r>
    <x v="9"/>
    <n v="2017"/>
    <x v="1"/>
    <x v="5"/>
    <x v="0"/>
    <x v="0"/>
    <n v="803000.81"/>
    <n v="794626.77"/>
    <n v="0"/>
    <n v="780503.9"/>
    <n v="13801.75"/>
    <n v="321.12"/>
  </r>
  <r>
    <x v="9"/>
    <n v="2017"/>
    <x v="1"/>
    <x v="5"/>
    <x v="1"/>
    <x v="0"/>
    <n v="2268.25"/>
    <n v="1830.11"/>
    <n v="0"/>
    <n v="1583.25"/>
    <n v="246.86"/>
    <n v="0"/>
  </r>
  <r>
    <x v="9"/>
    <n v="2017"/>
    <x v="1"/>
    <x v="6"/>
    <x v="0"/>
    <x v="0"/>
    <n v="573511.11"/>
    <n v="562040.98"/>
    <n v="0"/>
    <n v="562040.98"/>
    <n v="0"/>
    <n v="0"/>
  </r>
  <r>
    <x v="9"/>
    <n v="2017"/>
    <x v="1"/>
    <x v="6"/>
    <x v="1"/>
    <x v="0"/>
    <n v="10301.950000000001"/>
    <n v="10301.950000000001"/>
    <n v="0"/>
    <n v="9741.1"/>
    <n v="560.85"/>
    <n v="0"/>
  </r>
  <r>
    <x v="9"/>
    <n v="2017"/>
    <x v="1"/>
    <x v="7"/>
    <x v="0"/>
    <x v="0"/>
    <n v="1012253.48"/>
    <n v="935268.43"/>
    <n v="0"/>
    <n v="860165.02"/>
    <n v="54327.13"/>
    <n v="20310.330000000002"/>
  </r>
  <r>
    <x v="9"/>
    <n v="2017"/>
    <x v="1"/>
    <x v="8"/>
    <x v="0"/>
    <x v="0"/>
    <n v="2597749.16"/>
    <n v="2545577.69"/>
    <n v="0"/>
    <n v="2537020.92"/>
    <n v="6686.54"/>
    <n v="0"/>
  </r>
  <r>
    <x v="9"/>
    <n v="2017"/>
    <x v="1"/>
    <x v="8"/>
    <x v="1"/>
    <x v="0"/>
    <n v="67410.720000000001"/>
    <n v="67410.720000000001"/>
    <n v="0"/>
    <n v="67410.720000000001"/>
    <n v="0"/>
    <n v="0"/>
  </r>
  <r>
    <x v="9"/>
    <n v="2017"/>
    <x v="1"/>
    <x v="9"/>
    <x v="0"/>
    <x v="0"/>
    <n v="19981.02"/>
    <n v="68940.03"/>
    <n v="0"/>
    <n v="62068.18"/>
    <n v="6871.85"/>
    <n v="0"/>
  </r>
  <r>
    <x v="9"/>
    <n v="2017"/>
    <x v="1"/>
    <x v="10"/>
    <x v="0"/>
    <x v="0"/>
    <n v="1007022.13"/>
    <n v="1005327.93"/>
    <n v="0"/>
    <n v="992715.05"/>
    <n v="12612.88"/>
    <n v="0"/>
  </r>
  <r>
    <x v="9"/>
    <n v="2017"/>
    <x v="1"/>
    <x v="10"/>
    <x v="1"/>
    <x v="0"/>
    <n v="10117.450000000001"/>
    <n v="9751.0400000000009"/>
    <n v="0"/>
    <n v="9561.39"/>
    <n v="39.78"/>
    <n v="149.87"/>
  </r>
  <r>
    <x v="9"/>
    <n v="2017"/>
    <x v="1"/>
    <x v="11"/>
    <x v="0"/>
    <x v="0"/>
    <n v="256.95999999999998"/>
    <n v="229.73"/>
    <n v="0"/>
    <n v="229.73"/>
    <n v="0"/>
    <n v="0"/>
  </r>
  <r>
    <x v="9"/>
    <n v="2017"/>
    <x v="1"/>
    <x v="12"/>
    <x v="0"/>
    <x v="0"/>
    <n v="220141.78"/>
    <n v="212604.91"/>
    <n v="0"/>
    <n v="203851.05"/>
    <n v="6939.79"/>
    <n v="1780.75"/>
  </r>
  <r>
    <x v="9"/>
    <n v="2017"/>
    <x v="1"/>
    <x v="12"/>
    <x v="1"/>
    <x v="0"/>
    <n v="2261.46"/>
    <n v="2220.37"/>
    <n v="0"/>
    <n v="23.18"/>
    <n v="2197.19"/>
    <n v="0"/>
  </r>
  <r>
    <x v="9"/>
    <n v="2017"/>
    <x v="1"/>
    <x v="13"/>
    <x v="0"/>
    <x v="0"/>
    <n v="1882003.81"/>
    <n v="5525.42"/>
    <n v="0"/>
    <n v="4753.3999999999996"/>
    <n v="530.76"/>
    <n v="241.26"/>
  </r>
  <r>
    <x v="9"/>
    <n v="2017"/>
    <x v="1"/>
    <x v="13"/>
    <x v="0"/>
    <x v="1"/>
    <n v="1529060.4"/>
    <n v="0"/>
    <n v="0"/>
    <n v="0"/>
    <n v="0"/>
    <n v="0"/>
  </r>
  <r>
    <x v="9"/>
    <n v="2017"/>
    <x v="1"/>
    <x v="13"/>
    <x v="1"/>
    <x v="0"/>
    <n v="155660.76999999999"/>
    <n v="7720.29"/>
    <n v="0"/>
    <n v="2316.0700000000002"/>
    <n v="4981.24"/>
    <n v="422.98"/>
  </r>
  <r>
    <x v="9"/>
    <n v="2017"/>
    <x v="1"/>
    <x v="13"/>
    <x v="1"/>
    <x v="1"/>
    <n v="1007.86"/>
    <n v="0"/>
    <n v="0"/>
    <n v="0"/>
    <n v="0"/>
    <n v="0"/>
  </r>
  <r>
    <x v="10"/>
    <n v="2017"/>
    <x v="1"/>
    <x v="0"/>
    <x v="0"/>
    <x v="0"/>
    <n v="31468226.18"/>
    <n v="29969775.710000001"/>
    <n v="67.89"/>
    <n v="25739007.289999999"/>
    <n v="3505115.93"/>
    <n v="669327.6"/>
  </r>
  <r>
    <x v="10"/>
    <n v="2017"/>
    <x v="1"/>
    <x v="0"/>
    <x v="1"/>
    <x v="0"/>
    <n v="122656.11"/>
    <n v="78837.570000000007"/>
    <n v="0"/>
    <n v="52329.87"/>
    <n v="16727.18"/>
    <n v="9707.66"/>
  </r>
  <r>
    <x v="10"/>
    <n v="2017"/>
    <x v="1"/>
    <x v="1"/>
    <x v="0"/>
    <x v="0"/>
    <n v="12033700.41"/>
    <n v="11908492.01"/>
    <n v="41758.559999999998"/>
    <n v="11315565.57"/>
    <n v="466093.07"/>
    <n v="81322.37"/>
  </r>
  <r>
    <x v="10"/>
    <n v="2017"/>
    <x v="1"/>
    <x v="1"/>
    <x v="1"/>
    <x v="0"/>
    <n v="966881.12"/>
    <n v="720174.53"/>
    <n v="0"/>
    <n v="594464.81999999995"/>
    <n v="81265.14"/>
    <n v="44230.400000000001"/>
  </r>
  <r>
    <x v="10"/>
    <n v="2017"/>
    <x v="1"/>
    <x v="2"/>
    <x v="0"/>
    <x v="0"/>
    <n v="1080083.07"/>
    <n v="1059161.3"/>
    <n v="0"/>
    <n v="1024578.99"/>
    <n v="28838.79"/>
    <n v="4841.87"/>
  </r>
  <r>
    <x v="10"/>
    <n v="2017"/>
    <x v="1"/>
    <x v="2"/>
    <x v="1"/>
    <x v="0"/>
    <n v="30588.97"/>
    <n v="30190.69"/>
    <n v="0"/>
    <n v="30175.31"/>
    <n v="0"/>
    <n v="15.38"/>
  </r>
  <r>
    <x v="10"/>
    <n v="2017"/>
    <x v="1"/>
    <x v="3"/>
    <x v="0"/>
    <x v="0"/>
    <n v="415402.57"/>
    <n v="408247.55"/>
    <n v="62514.93"/>
    <n v="343896.37"/>
    <n v="1836.25"/>
    <n v="0"/>
  </r>
  <r>
    <x v="10"/>
    <n v="2017"/>
    <x v="1"/>
    <x v="3"/>
    <x v="1"/>
    <x v="0"/>
    <n v="184309.84"/>
    <n v="150039.44"/>
    <n v="0"/>
    <n v="126224.83"/>
    <n v="15506.51"/>
    <n v="8308.1"/>
  </r>
  <r>
    <x v="10"/>
    <n v="2017"/>
    <x v="1"/>
    <x v="4"/>
    <x v="0"/>
    <x v="0"/>
    <n v="820493.1"/>
    <n v="1091554.75"/>
    <n v="0"/>
    <n v="1090094.49"/>
    <n v="1460.26"/>
    <n v="0"/>
  </r>
  <r>
    <x v="10"/>
    <n v="2017"/>
    <x v="1"/>
    <x v="4"/>
    <x v="1"/>
    <x v="0"/>
    <n v="64830.02"/>
    <n v="22198.5"/>
    <n v="0"/>
    <n v="21465.67"/>
    <n v="544.17999999999995"/>
    <n v="188.65"/>
  </r>
  <r>
    <x v="10"/>
    <n v="2017"/>
    <x v="1"/>
    <x v="5"/>
    <x v="0"/>
    <x v="0"/>
    <n v="796774.15"/>
    <n v="806175.64"/>
    <n v="36.04"/>
    <n v="792267.23"/>
    <n v="13573.7"/>
    <n v="231.09"/>
  </r>
  <r>
    <x v="10"/>
    <n v="2017"/>
    <x v="1"/>
    <x v="5"/>
    <x v="1"/>
    <x v="0"/>
    <n v="1978.55"/>
    <n v="1586.35"/>
    <n v="0"/>
    <n v="1328.26"/>
    <n v="258.08999999999997"/>
    <n v="0"/>
  </r>
  <r>
    <x v="10"/>
    <n v="2017"/>
    <x v="1"/>
    <x v="6"/>
    <x v="0"/>
    <x v="0"/>
    <n v="519787.08"/>
    <n v="516218.55"/>
    <n v="0"/>
    <n v="516218.55"/>
    <n v="0"/>
    <n v="0"/>
  </r>
  <r>
    <x v="10"/>
    <n v="2017"/>
    <x v="1"/>
    <x v="6"/>
    <x v="1"/>
    <x v="0"/>
    <n v="11554.71"/>
    <n v="10302.89"/>
    <n v="0"/>
    <n v="9742.0400000000009"/>
    <n v="560.85"/>
    <n v="0"/>
  </r>
  <r>
    <x v="10"/>
    <n v="2017"/>
    <x v="1"/>
    <x v="7"/>
    <x v="0"/>
    <x v="0"/>
    <n v="1031806.52"/>
    <n v="946782.42749999999"/>
    <n v="0"/>
    <n v="848736.38749999995"/>
    <n v="77489.100000000006"/>
    <n v="19398.849999999999"/>
  </r>
  <r>
    <x v="10"/>
    <n v="2017"/>
    <x v="1"/>
    <x v="8"/>
    <x v="0"/>
    <x v="0"/>
    <n v="2422923.7799999998"/>
    <n v="2333164.4700000002"/>
    <n v="0"/>
    <n v="2327470.23"/>
    <n v="5694.24"/>
    <n v="0"/>
  </r>
  <r>
    <x v="10"/>
    <n v="2017"/>
    <x v="1"/>
    <x v="8"/>
    <x v="1"/>
    <x v="0"/>
    <n v="26166.720000000001"/>
    <n v="26166.720000000001"/>
    <n v="0"/>
    <n v="26166.720000000001"/>
    <n v="0"/>
    <n v="0"/>
  </r>
  <r>
    <x v="10"/>
    <n v="2017"/>
    <x v="1"/>
    <x v="9"/>
    <x v="0"/>
    <x v="0"/>
    <n v="109689.48"/>
    <n v="95134.01"/>
    <n v="0"/>
    <n v="90174.88"/>
    <n v="4959.13"/>
    <n v="0"/>
  </r>
  <r>
    <x v="10"/>
    <n v="2017"/>
    <x v="1"/>
    <x v="10"/>
    <x v="0"/>
    <x v="0"/>
    <n v="984159.78"/>
    <n v="985150.59"/>
    <n v="0"/>
    <n v="936763.07"/>
    <n v="48387.519999999997"/>
    <n v="0"/>
  </r>
  <r>
    <x v="10"/>
    <n v="2017"/>
    <x v="1"/>
    <x v="10"/>
    <x v="1"/>
    <x v="0"/>
    <n v="9935.51"/>
    <n v="9751.0400000000009"/>
    <n v="0"/>
    <n v="8446.0300000000007"/>
    <n v="1155.1400000000001"/>
    <n v="149.87"/>
  </r>
  <r>
    <x v="10"/>
    <n v="2017"/>
    <x v="1"/>
    <x v="11"/>
    <x v="0"/>
    <x v="0"/>
    <n v="266.69"/>
    <n v="237.27"/>
    <n v="0"/>
    <n v="135.47"/>
    <n v="101.8"/>
    <n v="0"/>
  </r>
  <r>
    <x v="10"/>
    <n v="2017"/>
    <x v="1"/>
    <x v="12"/>
    <x v="0"/>
    <x v="0"/>
    <n v="416134.07"/>
    <n v="388628.36"/>
    <n v="0"/>
    <n v="357842.3"/>
    <n v="26721.18"/>
    <n v="3938.96"/>
  </r>
  <r>
    <x v="10"/>
    <n v="2017"/>
    <x v="1"/>
    <x v="12"/>
    <x v="1"/>
    <x v="0"/>
    <n v="2260.7199999999998"/>
    <n v="2220.37"/>
    <n v="0"/>
    <n v="23.18"/>
    <n v="2197.19"/>
    <n v="0"/>
  </r>
  <r>
    <x v="10"/>
    <n v="2017"/>
    <x v="1"/>
    <x v="13"/>
    <x v="0"/>
    <x v="0"/>
    <n v="1710721.67"/>
    <n v="5318.43"/>
    <n v="0"/>
    <n v="4817.3500000000004"/>
    <n v="501.08"/>
    <n v="0"/>
  </r>
  <r>
    <x v="10"/>
    <n v="2017"/>
    <x v="1"/>
    <x v="13"/>
    <x v="0"/>
    <x v="1"/>
    <n v="1515200.4"/>
    <n v="0"/>
    <n v="0"/>
    <n v="0"/>
    <n v="0"/>
    <n v="0"/>
  </r>
  <r>
    <x v="10"/>
    <n v="2017"/>
    <x v="1"/>
    <x v="13"/>
    <x v="1"/>
    <x v="0"/>
    <n v="142379.03"/>
    <n v="7765.27"/>
    <n v="0"/>
    <n v="2436.83"/>
    <n v="4903.41"/>
    <n v="425.03"/>
  </r>
  <r>
    <x v="10"/>
    <n v="2017"/>
    <x v="1"/>
    <x v="13"/>
    <x v="1"/>
    <x v="1"/>
    <n v="1007.86"/>
    <n v="0"/>
    <n v="0"/>
    <n v="0"/>
    <n v="0"/>
    <n v="0"/>
  </r>
  <r>
    <x v="11"/>
    <n v="2017"/>
    <x v="1"/>
    <x v="0"/>
    <x v="0"/>
    <x v="0"/>
    <n v="31047834.18"/>
    <n v="29603104"/>
    <n v="10196.879999999999"/>
    <n v="22863212.010000002"/>
    <n v="5911259"/>
    <n v="694101.6"/>
  </r>
  <r>
    <x v="11"/>
    <n v="2017"/>
    <x v="1"/>
    <x v="0"/>
    <x v="1"/>
    <x v="0"/>
    <n v="98485.15"/>
    <n v="77682.03"/>
    <n v="0"/>
    <n v="45497.54"/>
    <n v="21716.47"/>
    <n v="10281.92"/>
  </r>
  <r>
    <x v="11"/>
    <n v="2017"/>
    <x v="1"/>
    <x v="1"/>
    <x v="0"/>
    <x v="0"/>
    <n v="10639347.09"/>
    <n v="10868751.470000001"/>
    <n v="21272.62"/>
    <n v="9802668.6400000006"/>
    <n v="936327.62"/>
    <n v="78982.89"/>
  </r>
  <r>
    <x v="11"/>
    <n v="2017"/>
    <x v="1"/>
    <x v="1"/>
    <x v="1"/>
    <x v="0"/>
    <n v="951459.54"/>
    <n v="722698.09"/>
    <n v="0"/>
    <n v="534926.30000000005"/>
    <n v="140893.81"/>
    <n v="46171.56"/>
  </r>
  <r>
    <x v="11"/>
    <n v="2017"/>
    <x v="1"/>
    <x v="2"/>
    <x v="0"/>
    <x v="0"/>
    <n v="982396.52"/>
    <n v="971705.3"/>
    <n v="0"/>
    <n v="905635.86"/>
    <n v="59412.639999999999"/>
    <n v="5323"/>
  </r>
  <r>
    <x v="11"/>
    <n v="2017"/>
    <x v="1"/>
    <x v="2"/>
    <x v="1"/>
    <x v="0"/>
    <n v="35512.97"/>
    <n v="35114.69"/>
    <n v="0"/>
    <n v="34685.72"/>
    <n v="413.59"/>
    <n v="15.38"/>
  </r>
  <r>
    <x v="11"/>
    <n v="2017"/>
    <x v="1"/>
    <x v="3"/>
    <x v="0"/>
    <x v="0"/>
    <n v="297390.02"/>
    <n v="309687.64"/>
    <n v="0"/>
    <n v="293410.84999999998"/>
    <n v="15869.64"/>
    <n v="407.15"/>
  </r>
  <r>
    <x v="11"/>
    <n v="2017"/>
    <x v="1"/>
    <x v="3"/>
    <x v="1"/>
    <x v="0"/>
    <n v="178901.08"/>
    <n v="143361.09"/>
    <n v="0"/>
    <n v="113067.74"/>
    <n v="21146.2"/>
    <n v="9147.15"/>
  </r>
  <r>
    <x v="11"/>
    <n v="2017"/>
    <x v="1"/>
    <x v="4"/>
    <x v="0"/>
    <x v="0"/>
    <n v="1066833.4099999999"/>
    <n v="1062961.1399999999"/>
    <n v="0"/>
    <n v="240923.86550000001"/>
    <n v="822037.27450000006"/>
    <n v="0"/>
  </r>
  <r>
    <x v="11"/>
    <n v="2017"/>
    <x v="1"/>
    <x v="4"/>
    <x v="1"/>
    <x v="0"/>
    <n v="35943.97"/>
    <n v="22039.56"/>
    <n v="0"/>
    <n v="1190.6500000000001"/>
    <n v="20660.259999999998"/>
    <n v="188.65"/>
  </r>
  <r>
    <x v="11"/>
    <n v="2017"/>
    <x v="1"/>
    <x v="5"/>
    <x v="0"/>
    <x v="0"/>
    <n v="752503.62"/>
    <n v="750758.98"/>
    <n v="0"/>
    <n v="720005.38"/>
    <n v="30373.32"/>
    <n v="290.39999999999998"/>
  </r>
  <r>
    <x v="11"/>
    <n v="2017"/>
    <x v="1"/>
    <x v="5"/>
    <x v="1"/>
    <x v="0"/>
    <n v="1966.84"/>
    <n v="1586.35"/>
    <n v="0"/>
    <n v="870.3"/>
    <n v="716.05"/>
    <n v="0"/>
  </r>
  <r>
    <x v="11"/>
    <n v="2017"/>
    <x v="1"/>
    <x v="6"/>
    <x v="0"/>
    <x v="0"/>
    <n v="491374.75"/>
    <n v="490388.25"/>
    <n v="0"/>
    <n v="59425.9"/>
    <n v="430962.35"/>
    <n v="0"/>
  </r>
  <r>
    <x v="11"/>
    <n v="2017"/>
    <x v="1"/>
    <x v="6"/>
    <x v="1"/>
    <x v="0"/>
    <n v="12511.86"/>
    <n v="12511.86"/>
    <n v="0"/>
    <n v="1659.54"/>
    <n v="10852.32"/>
    <n v="0"/>
  </r>
  <r>
    <x v="11"/>
    <n v="2017"/>
    <x v="1"/>
    <x v="7"/>
    <x v="0"/>
    <x v="0"/>
    <n v="1017233.3"/>
    <n v="934870.87"/>
    <n v="0"/>
    <n v="775742.2"/>
    <n v="137279.64000000001"/>
    <n v="19009.71"/>
  </r>
  <r>
    <x v="11"/>
    <n v="2017"/>
    <x v="1"/>
    <x v="8"/>
    <x v="0"/>
    <x v="0"/>
    <n v="2450822.69"/>
    <n v="2453342.81"/>
    <n v="0"/>
    <n v="2428494.11"/>
    <n v="24848.7"/>
    <n v="0"/>
  </r>
  <r>
    <x v="11"/>
    <n v="2017"/>
    <x v="1"/>
    <x v="8"/>
    <x v="1"/>
    <x v="0"/>
    <n v="44475.72"/>
    <n v="44475.72"/>
    <n v="0"/>
    <n v="44475.72"/>
    <n v="0"/>
    <n v="0"/>
  </r>
  <r>
    <x v="11"/>
    <n v="2017"/>
    <x v="1"/>
    <x v="9"/>
    <x v="0"/>
    <x v="0"/>
    <n v="78941.119999999995"/>
    <n v="71239.64"/>
    <n v="0"/>
    <n v="65805.88"/>
    <n v="5433.76"/>
    <n v="0"/>
  </r>
  <r>
    <x v="11"/>
    <n v="2017"/>
    <x v="1"/>
    <x v="10"/>
    <x v="0"/>
    <x v="0"/>
    <n v="1234102.47"/>
    <n v="1153308.29"/>
    <n v="0"/>
    <n v="902860.57"/>
    <n v="250447.72"/>
    <n v="0"/>
  </r>
  <r>
    <x v="11"/>
    <n v="2017"/>
    <x v="1"/>
    <x v="10"/>
    <x v="1"/>
    <x v="0"/>
    <n v="14777.31"/>
    <n v="9751.1200000000008"/>
    <n v="0"/>
    <n v="6468.91"/>
    <n v="3132.34"/>
    <n v="149.87"/>
  </r>
  <r>
    <x v="11"/>
    <n v="2017"/>
    <x v="1"/>
    <x v="11"/>
    <x v="0"/>
    <x v="0"/>
    <n v="160.94"/>
    <n v="131.52000000000001"/>
    <n v="0"/>
    <n v="51.39"/>
    <n v="80.13"/>
    <n v="0"/>
  </r>
  <r>
    <x v="11"/>
    <n v="2017"/>
    <x v="1"/>
    <x v="12"/>
    <x v="0"/>
    <x v="0"/>
    <n v="322101.7"/>
    <n v="309528.38"/>
    <n v="0"/>
    <n v="281585.43"/>
    <n v="24010.66"/>
    <n v="3590.9"/>
  </r>
  <r>
    <x v="11"/>
    <n v="2017"/>
    <x v="1"/>
    <x v="12"/>
    <x v="1"/>
    <x v="0"/>
    <n v="2261.46"/>
    <n v="2220.37"/>
    <n v="0"/>
    <n v="14.71"/>
    <n v="2205.66"/>
    <n v="0"/>
  </r>
  <r>
    <x v="11"/>
    <n v="2017"/>
    <x v="1"/>
    <x v="13"/>
    <x v="0"/>
    <x v="0"/>
    <n v="1568341.17"/>
    <n v="10872.61"/>
    <n v="0"/>
    <n v="10312.99"/>
    <n v="559.62"/>
    <n v="0"/>
  </r>
  <r>
    <x v="11"/>
    <n v="2017"/>
    <x v="1"/>
    <x v="13"/>
    <x v="0"/>
    <x v="1"/>
    <n v="1400666.62"/>
    <n v="0"/>
    <n v="0"/>
    <n v="0"/>
    <n v="0"/>
    <n v="0"/>
  </r>
  <r>
    <x v="11"/>
    <n v="2017"/>
    <x v="1"/>
    <x v="13"/>
    <x v="1"/>
    <x v="0"/>
    <n v="143120.56"/>
    <n v="9063.56"/>
    <n v="0"/>
    <n v="3295.79"/>
    <n v="5320.18"/>
    <n v="447.59"/>
  </r>
  <r>
    <x v="11"/>
    <n v="2017"/>
    <x v="1"/>
    <x v="13"/>
    <x v="1"/>
    <x v="1"/>
    <n v="1007.86"/>
    <n v="0"/>
    <n v="0"/>
    <n v="0"/>
    <n v="0"/>
    <n v="0"/>
  </r>
  <r>
    <x v="0"/>
    <n v="2018"/>
    <x v="1"/>
    <x v="0"/>
    <x v="0"/>
    <x v="0"/>
    <n v="31879277.52"/>
    <n v="30408328.109999999"/>
    <n v="8265.35"/>
    <n v="9109241.4800000004"/>
    <n v="19979101.670000002"/>
    <n v="798966.44"/>
  </r>
  <r>
    <x v="0"/>
    <n v="2018"/>
    <x v="1"/>
    <x v="0"/>
    <x v="1"/>
    <x v="0"/>
    <n v="118861.88"/>
    <n v="78099.56"/>
    <n v="0"/>
    <n v="23008.93"/>
    <n v="43040.61"/>
    <n v="10785.66"/>
  </r>
  <r>
    <x v="0"/>
    <n v="2018"/>
    <x v="1"/>
    <x v="1"/>
    <x v="0"/>
    <x v="0"/>
    <n v="10505081.16"/>
    <n v="10829519.93"/>
    <n v="346.56"/>
    <n v="3648614.83"/>
    <n v="6887610.5700000003"/>
    <n v="117195.14"/>
  </r>
  <r>
    <x v="0"/>
    <n v="2018"/>
    <x v="1"/>
    <x v="1"/>
    <x v="1"/>
    <x v="0"/>
    <n v="944430.16"/>
    <n v="711220.03"/>
    <n v="0"/>
    <n v="236187.09"/>
    <n v="417262.9"/>
    <n v="47475.32"/>
  </r>
  <r>
    <x v="0"/>
    <n v="2018"/>
    <x v="1"/>
    <x v="2"/>
    <x v="0"/>
    <x v="0"/>
    <n v="945873.76"/>
    <n v="972524.99"/>
    <n v="0"/>
    <n v="394733.2"/>
    <n v="558679.75"/>
    <n v="7968.94"/>
  </r>
  <r>
    <x v="0"/>
    <n v="2018"/>
    <x v="1"/>
    <x v="2"/>
    <x v="1"/>
    <x v="0"/>
    <n v="26749.97"/>
    <n v="26351.69"/>
    <n v="0"/>
    <n v="20590.43"/>
    <n v="5745.88"/>
    <n v="15.38"/>
  </r>
  <r>
    <x v="0"/>
    <n v="2018"/>
    <x v="1"/>
    <x v="3"/>
    <x v="0"/>
    <x v="0"/>
    <n v="313779.03000000003"/>
    <n v="313139.03999999998"/>
    <n v="0"/>
    <n v="38224.18"/>
    <n v="268990.96999999997"/>
    <n v="0"/>
  </r>
  <r>
    <x v="0"/>
    <n v="2018"/>
    <x v="1"/>
    <x v="3"/>
    <x v="1"/>
    <x v="0"/>
    <n v="179763.68"/>
    <n v="144666.5"/>
    <n v="0"/>
    <n v="55683.55"/>
    <n v="78718.3"/>
    <n v="9189.19"/>
  </r>
  <r>
    <x v="0"/>
    <n v="2018"/>
    <x v="1"/>
    <x v="4"/>
    <x v="0"/>
    <x v="0"/>
    <n v="1127250.77"/>
    <n v="1124404.25"/>
    <n v="0"/>
    <n v="55512.43"/>
    <n v="1068891.82"/>
    <n v="0"/>
  </r>
  <r>
    <x v="0"/>
    <n v="2018"/>
    <x v="1"/>
    <x v="4"/>
    <x v="1"/>
    <x v="0"/>
    <n v="64373.33"/>
    <n v="22677.66"/>
    <n v="0"/>
    <n v="381.6"/>
    <n v="21711.56"/>
    <n v="188.35"/>
  </r>
  <r>
    <x v="0"/>
    <n v="2018"/>
    <x v="1"/>
    <x v="5"/>
    <x v="0"/>
    <x v="0"/>
    <n v="745974.62"/>
    <n v="758900.94"/>
    <n v="0"/>
    <n v="276854.45"/>
    <n v="473960.38"/>
    <n v="744.91"/>
  </r>
  <r>
    <x v="0"/>
    <n v="2018"/>
    <x v="1"/>
    <x v="5"/>
    <x v="1"/>
    <x v="0"/>
    <n v="1759.3"/>
    <n v="1586.35"/>
    <n v="0"/>
    <n v="830.78"/>
    <n v="755.57"/>
    <n v="0"/>
  </r>
  <r>
    <x v="0"/>
    <n v="2018"/>
    <x v="1"/>
    <x v="6"/>
    <x v="0"/>
    <x v="0"/>
    <n v="551197.44999999995"/>
    <n v="550487.96"/>
    <n v="0"/>
    <n v="3310.89"/>
    <n v="547177.06999999995"/>
    <n v="0"/>
  </r>
  <r>
    <x v="0"/>
    <n v="2018"/>
    <x v="1"/>
    <x v="6"/>
    <x v="1"/>
    <x v="0"/>
    <n v="12511.86"/>
    <n v="12511.86"/>
    <n v="0"/>
    <n v="0"/>
    <n v="12511.86"/>
    <n v="0"/>
  </r>
  <r>
    <x v="0"/>
    <n v="2018"/>
    <x v="1"/>
    <x v="7"/>
    <x v="0"/>
    <x v="0"/>
    <n v="1087311.3400000001"/>
    <n v="983642.94"/>
    <n v="0"/>
    <n v="320589.32"/>
    <n v="622999.63"/>
    <n v="27844.21"/>
  </r>
  <r>
    <x v="0"/>
    <n v="2018"/>
    <x v="1"/>
    <x v="8"/>
    <x v="0"/>
    <x v="0"/>
    <n v="2969374.69"/>
    <n v="3005389.63"/>
    <n v="0"/>
    <n v="737236.11"/>
    <n v="2224952.81"/>
    <n v="8834.5400000000009"/>
  </r>
  <r>
    <x v="0"/>
    <n v="2018"/>
    <x v="1"/>
    <x v="8"/>
    <x v="1"/>
    <x v="0"/>
    <n v="47261.18"/>
    <n v="49473.33"/>
    <n v="0"/>
    <n v="49473.33"/>
    <n v="0"/>
    <n v="0"/>
  </r>
  <r>
    <x v="0"/>
    <n v="2018"/>
    <x v="1"/>
    <x v="9"/>
    <x v="0"/>
    <x v="0"/>
    <n v="97874.59"/>
    <n v="94286.99"/>
    <n v="0"/>
    <n v="42445.599999999999"/>
    <n v="51841.39"/>
    <n v="0"/>
  </r>
  <r>
    <x v="0"/>
    <n v="2018"/>
    <x v="1"/>
    <x v="10"/>
    <x v="0"/>
    <x v="0"/>
    <n v="620207.81000000006"/>
    <n v="858275.65"/>
    <n v="0"/>
    <n v="209489.75"/>
    <n v="647888.15"/>
    <n v="0"/>
  </r>
  <r>
    <x v="0"/>
    <n v="2018"/>
    <x v="1"/>
    <x v="10"/>
    <x v="1"/>
    <x v="0"/>
    <n v="14389.01"/>
    <n v="9751.91"/>
    <n v="0"/>
    <n v="3053.1"/>
    <n v="6548.94"/>
    <n v="149.87"/>
  </r>
  <r>
    <x v="0"/>
    <n v="2018"/>
    <x v="1"/>
    <x v="11"/>
    <x v="0"/>
    <x v="0"/>
    <n v="191.15"/>
    <n v="161.72999999999999"/>
    <n v="0"/>
    <n v="66.5"/>
    <n v="95.23"/>
    <n v="0"/>
  </r>
  <r>
    <x v="0"/>
    <n v="2018"/>
    <x v="1"/>
    <x v="12"/>
    <x v="0"/>
    <x v="0"/>
    <n v="333527.86"/>
    <n v="324293.03999999998"/>
    <n v="0"/>
    <n v="187612.93"/>
    <n v="130318.75"/>
    <n v="3832.5"/>
  </r>
  <r>
    <x v="0"/>
    <n v="2018"/>
    <x v="1"/>
    <x v="12"/>
    <x v="1"/>
    <x v="0"/>
    <n v="2261.46"/>
    <n v="2220.37"/>
    <n v="0"/>
    <n v="14.71"/>
    <n v="2205.66"/>
    <n v="0"/>
  </r>
  <r>
    <x v="0"/>
    <n v="2018"/>
    <x v="1"/>
    <x v="13"/>
    <x v="0"/>
    <x v="0"/>
    <n v="1655137.08"/>
    <n v="6025.61"/>
    <n v="0"/>
    <n v="1366.95"/>
    <n v="4518.3599999999997"/>
    <n v="140.30000000000001"/>
  </r>
  <r>
    <x v="0"/>
    <n v="2018"/>
    <x v="1"/>
    <x v="13"/>
    <x v="0"/>
    <x v="1"/>
    <n v="1333416.78"/>
    <n v="0"/>
    <n v="0"/>
    <n v="0"/>
    <n v="0"/>
    <n v="0"/>
  </r>
  <r>
    <x v="0"/>
    <n v="2018"/>
    <x v="1"/>
    <x v="13"/>
    <x v="1"/>
    <x v="0"/>
    <n v="147369.32999999999"/>
    <n v="9774.1200000000008"/>
    <n v="0"/>
    <n v="4397.49"/>
    <n v="4922.8900000000003"/>
    <n v="453.74"/>
  </r>
  <r>
    <x v="0"/>
    <n v="2018"/>
    <x v="1"/>
    <x v="13"/>
    <x v="1"/>
    <x v="1"/>
    <n v="1007.86"/>
    <n v="0"/>
    <n v="0"/>
    <n v="0"/>
    <n v="0"/>
    <n v="0"/>
  </r>
  <r>
    <x v="1"/>
    <n v="2018"/>
    <x v="2"/>
    <x v="0"/>
    <x v="0"/>
    <x v="0"/>
    <n v="30418690.300000001"/>
    <n v="28781497.100000001"/>
    <n v="14216.87"/>
    <n v="27932750.23"/>
    <n v="609643.78"/>
    <n v="223248"/>
  </r>
  <r>
    <x v="1"/>
    <n v="2018"/>
    <x v="2"/>
    <x v="0"/>
    <x v="1"/>
    <x v="0"/>
    <n v="119772.58"/>
    <n v="73437.56"/>
    <n v="0"/>
    <n v="62836.45"/>
    <n v="7243.54"/>
    <n v="3327.48"/>
  </r>
  <r>
    <x v="1"/>
    <n v="2018"/>
    <x v="2"/>
    <x v="1"/>
    <x v="0"/>
    <x v="0"/>
    <n v="10681323.18"/>
    <n v="10573194.880000001"/>
    <n v="21850.81"/>
    <n v="10428848.9"/>
    <n v="105067.39"/>
    <n v="17230.41"/>
  </r>
  <r>
    <x v="1"/>
    <n v="2018"/>
    <x v="2"/>
    <x v="1"/>
    <x v="1"/>
    <x v="0"/>
    <n v="896028.2"/>
    <n v="664067.44999999995"/>
    <n v="0"/>
    <n v="619380.19999999995"/>
    <n v="33505.18"/>
    <n v="11114.44"/>
  </r>
  <r>
    <x v="1"/>
    <n v="2018"/>
    <x v="2"/>
    <x v="2"/>
    <x v="0"/>
    <x v="0"/>
    <n v="1012196.97"/>
    <n v="962848.27"/>
    <n v="1434.47"/>
    <n v="957354.87"/>
    <n v="2870.09"/>
    <n v="766.9"/>
  </r>
  <r>
    <x v="1"/>
    <n v="2018"/>
    <x v="2"/>
    <x v="2"/>
    <x v="1"/>
    <x v="0"/>
    <n v="29579.97"/>
    <n v="29181.69"/>
    <n v="0"/>
    <n v="29166.31"/>
    <n v="15.38"/>
    <n v="0"/>
  </r>
  <r>
    <x v="1"/>
    <n v="2018"/>
    <x v="2"/>
    <x v="3"/>
    <x v="0"/>
    <x v="0"/>
    <n v="339510.01"/>
    <n v="338513.7"/>
    <n v="6107.62"/>
    <n v="331973.98"/>
    <n v="432.1"/>
    <n v="0"/>
  </r>
  <r>
    <x v="1"/>
    <n v="2018"/>
    <x v="2"/>
    <x v="3"/>
    <x v="1"/>
    <x v="0"/>
    <n v="184809.82"/>
    <n v="149166.79"/>
    <n v="0"/>
    <n v="140254.75"/>
    <n v="4546.66"/>
    <n v="4365.38"/>
  </r>
  <r>
    <x v="1"/>
    <n v="2018"/>
    <x v="2"/>
    <x v="4"/>
    <x v="0"/>
    <x v="0"/>
    <n v="1072866.17"/>
    <n v="1070204.94"/>
    <n v="0"/>
    <n v="1070204.94"/>
    <n v="0"/>
    <n v="0"/>
  </r>
  <r>
    <x v="1"/>
    <n v="2018"/>
    <x v="2"/>
    <x v="4"/>
    <x v="1"/>
    <x v="0"/>
    <n v="62708.84"/>
    <n v="17566.3"/>
    <n v="0"/>
    <n v="17420.84"/>
    <n v="73.05"/>
    <n v="72.41"/>
  </r>
  <r>
    <x v="1"/>
    <n v="2018"/>
    <x v="2"/>
    <x v="5"/>
    <x v="0"/>
    <x v="0"/>
    <n v="677575.87"/>
    <n v="673163.14"/>
    <n v="7042.08"/>
    <n v="665091.39"/>
    <n v="1029.67"/>
    <n v="0"/>
  </r>
  <r>
    <x v="1"/>
    <n v="2018"/>
    <x v="2"/>
    <x v="5"/>
    <x v="1"/>
    <x v="0"/>
    <n v="1759.3"/>
    <n v="1563.29"/>
    <n v="0"/>
    <n v="1563.29"/>
    <n v="0"/>
    <n v="0"/>
  </r>
  <r>
    <x v="1"/>
    <n v="2018"/>
    <x v="2"/>
    <x v="6"/>
    <x v="0"/>
    <x v="0"/>
    <n v="496819.69"/>
    <n v="496191.93"/>
    <n v="0"/>
    <n v="496191.93"/>
    <n v="0"/>
    <n v="0"/>
  </r>
  <r>
    <x v="1"/>
    <n v="2018"/>
    <x v="2"/>
    <x v="6"/>
    <x v="1"/>
    <x v="0"/>
    <n v="11772"/>
    <n v="11772"/>
    <n v="0"/>
    <n v="11772"/>
    <n v="0"/>
    <n v="0"/>
  </r>
  <r>
    <x v="1"/>
    <n v="2018"/>
    <x v="2"/>
    <x v="7"/>
    <x v="0"/>
    <x v="0"/>
    <n v="1009025.72"/>
    <n v="915880.7"/>
    <n v="60.76"/>
    <n v="891471.47"/>
    <n v="16833.439999999999"/>
    <n v="7505.22"/>
  </r>
  <r>
    <x v="1"/>
    <n v="2018"/>
    <x v="2"/>
    <x v="8"/>
    <x v="0"/>
    <x v="0"/>
    <n v="2700517.9"/>
    <n v="2703219.32"/>
    <n v="1140.6300000000001"/>
    <n v="2701854.16"/>
    <n v="224.53"/>
    <n v="0"/>
  </r>
  <r>
    <x v="1"/>
    <n v="2018"/>
    <x v="2"/>
    <x v="8"/>
    <x v="1"/>
    <x v="0"/>
    <n v="57239.07"/>
    <n v="57239.07"/>
    <n v="0"/>
    <n v="57239.07"/>
    <n v="0"/>
    <n v="0"/>
  </r>
  <r>
    <x v="1"/>
    <n v="2018"/>
    <x v="2"/>
    <x v="9"/>
    <x v="0"/>
    <x v="0"/>
    <n v="83327.509999999995"/>
    <n v="76212.42"/>
    <n v="0"/>
    <n v="76084.179999999993"/>
    <n v="128.24"/>
    <n v="0"/>
  </r>
  <r>
    <x v="1"/>
    <n v="2018"/>
    <x v="2"/>
    <x v="10"/>
    <x v="0"/>
    <x v="0"/>
    <n v="969370.05"/>
    <n v="898239.37"/>
    <n v="0"/>
    <n v="898239.37"/>
    <n v="0"/>
    <n v="0"/>
  </r>
  <r>
    <x v="1"/>
    <n v="2018"/>
    <x v="2"/>
    <x v="10"/>
    <x v="1"/>
    <x v="0"/>
    <n v="11887.19"/>
    <n v="10666.03"/>
    <n v="0"/>
    <n v="10516.16"/>
    <n v="149.87"/>
    <n v="0"/>
  </r>
  <r>
    <x v="1"/>
    <n v="2018"/>
    <x v="2"/>
    <x v="11"/>
    <x v="0"/>
    <x v="0"/>
    <n v="160.93"/>
    <n v="131.51"/>
    <n v="0"/>
    <n v="131.51"/>
    <n v="0"/>
    <n v="0"/>
  </r>
  <r>
    <x v="1"/>
    <n v="2018"/>
    <x v="2"/>
    <x v="12"/>
    <x v="0"/>
    <x v="0"/>
    <n v="525816.21"/>
    <n v="534508.12"/>
    <n v="0"/>
    <n v="526369"/>
    <n v="5957.16"/>
    <n v="2181.96"/>
  </r>
  <r>
    <x v="1"/>
    <n v="2018"/>
    <x v="2"/>
    <x v="12"/>
    <x v="1"/>
    <x v="0"/>
    <n v="2220.37"/>
    <n v="2220.37"/>
    <n v="0"/>
    <n v="2220.37"/>
    <n v="0"/>
    <n v="0"/>
  </r>
  <r>
    <x v="1"/>
    <n v="2018"/>
    <x v="2"/>
    <x v="13"/>
    <x v="0"/>
    <x v="0"/>
    <n v="1466300.57"/>
    <n v="10952.62"/>
    <n v="0"/>
    <n v="10952.62"/>
    <n v="0"/>
    <n v="0"/>
  </r>
  <r>
    <x v="1"/>
    <n v="2018"/>
    <x v="2"/>
    <x v="13"/>
    <x v="0"/>
    <x v="1"/>
    <n v="1040545.06"/>
    <n v="0"/>
    <n v="0"/>
    <n v="0"/>
    <n v="0"/>
    <n v="0"/>
  </r>
  <r>
    <x v="1"/>
    <n v="2018"/>
    <x v="2"/>
    <x v="13"/>
    <x v="1"/>
    <x v="0"/>
    <n v="138523.57999999999"/>
    <n v="9652.66"/>
    <n v="0"/>
    <n v="9198.92"/>
    <n v="453.74"/>
    <n v="0"/>
  </r>
  <r>
    <x v="1"/>
    <n v="2018"/>
    <x v="2"/>
    <x v="13"/>
    <x v="1"/>
    <x v="1"/>
    <n v="1007.86"/>
    <n v="0"/>
    <n v="0"/>
    <n v="0"/>
    <n v="0"/>
    <n v="0"/>
  </r>
  <r>
    <x v="2"/>
    <n v="2018"/>
    <x v="2"/>
    <x v="0"/>
    <x v="0"/>
    <x v="0"/>
    <n v="31959406.449999999"/>
    <n v="30519721.84"/>
    <n v="12139.41"/>
    <n v="29631193.82"/>
    <n v="655381.64"/>
    <n v="218265.14"/>
  </r>
  <r>
    <x v="2"/>
    <n v="2018"/>
    <x v="2"/>
    <x v="0"/>
    <x v="1"/>
    <x v="0"/>
    <n v="123527.12"/>
    <n v="83208.33"/>
    <n v="0"/>
    <n v="70908.44"/>
    <n v="8625.8700000000008"/>
    <n v="3630.92"/>
  </r>
  <r>
    <x v="2"/>
    <n v="2018"/>
    <x v="2"/>
    <x v="1"/>
    <x v="0"/>
    <x v="0"/>
    <n v="10873950.460000001"/>
    <n v="10892622.67"/>
    <n v="16104.91"/>
    <n v="10742052.109999999"/>
    <n v="99551.86"/>
    <n v="34491.18"/>
  </r>
  <r>
    <x v="2"/>
    <n v="2018"/>
    <x v="2"/>
    <x v="1"/>
    <x v="1"/>
    <x v="0"/>
    <n v="989764.63"/>
    <n v="742624.36"/>
    <n v="0"/>
    <n v="687525.27"/>
    <n v="40525.43"/>
    <n v="14492.04"/>
  </r>
  <r>
    <x v="2"/>
    <n v="2018"/>
    <x v="2"/>
    <x v="2"/>
    <x v="0"/>
    <x v="0"/>
    <n v="923884.65"/>
    <n v="974191.55"/>
    <n v="0"/>
    <n v="967718.62"/>
    <n v="3709.31"/>
    <n v="2098.8000000000002"/>
  </r>
  <r>
    <x v="2"/>
    <n v="2018"/>
    <x v="2"/>
    <x v="2"/>
    <x v="1"/>
    <x v="0"/>
    <n v="30501.84"/>
    <n v="30055.69"/>
    <n v="0"/>
    <n v="30040.31"/>
    <n v="15.38"/>
    <n v="0"/>
  </r>
  <r>
    <x v="2"/>
    <n v="2018"/>
    <x v="2"/>
    <x v="3"/>
    <x v="0"/>
    <x v="0"/>
    <n v="301217.09000000003"/>
    <n v="295701.84999999998"/>
    <n v="0"/>
    <n v="295436.82"/>
    <n v="203.14"/>
    <n v="61.89"/>
  </r>
  <r>
    <x v="2"/>
    <n v="2018"/>
    <x v="2"/>
    <x v="3"/>
    <x v="1"/>
    <x v="0"/>
    <n v="185282.72"/>
    <n v="150471.88"/>
    <n v="0"/>
    <n v="140365.31"/>
    <n v="5641.89"/>
    <n v="4464.68"/>
  </r>
  <r>
    <x v="2"/>
    <n v="2018"/>
    <x v="2"/>
    <x v="4"/>
    <x v="0"/>
    <x v="0"/>
    <n v="1063609.67"/>
    <n v="1056146.78"/>
    <n v="0"/>
    <n v="1056146.78"/>
    <n v="0"/>
    <n v="0"/>
  </r>
  <r>
    <x v="2"/>
    <n v="2018"/>
    <x v="2"/>
    <x v="4"/>
    <x v="1"/>
    <x v="0"/>
    <n v="91381.27"/>
    <n v="27226.799999999999"/>
    <n v="0"/>
    <n v="26188.25"/>
    <n v="878.48"/>
    <n v="160.07"/>
  </r>
  <r>
    <x v="2"/>
    <n v="2018"/>
    <x v="2"/>
    <x v="5"/>
    <x v="0"/>
    <x v="0"/>
    <n v="797972.73"/>
    <n v="795314.57"/>
    <n v="0"/>
    <n v="794820.4"/>
    <n v="494.17"/>
    <n v="0"/>
  </r>
  <r>
    <x v="2"/>
    <n v="2018"/>
    <x v="2"/>
    <x v="5"/>
    <x v="1"/>
    <x v="0"/>
    <n v="1759.3"/>
    <n v="1328.26"/>
    <n v="0"/>
    <n v="1328.26"/>
    <n v="0"/>
    <n v="0"/>
  </r>
  <r>
    <x v="2"/>
    <n v="2018"/>
    <x v="2"/>
    <x v="6"/>
    <x v="0"/>
    <x v="0"/>
    <n v="515852.98"/>
    <n v="515335.67"/>
    <n v="0"/>
    <n v="515335.67"/>
    <n v="0"/>
    <n v="0"/>
  </r>
  <r>
    <x v="2"/>
    <n v="2018"/>
    <x v="2"/>
    <x v="6"/>
    <x v="1"/>
    <x v="0"/>
    <n v="13571.33"/>
    <n v="13571.33"/>
    <n v="0"/>
    <n v="13571.33"/>
    <n v="0"/>
    <n v="0"/>
  </r>
  <r>
    <x v="2"/>
    <n v="2018"/>
    <x v="2"/>
    <x v="7"/>
    <x v="0"/>
    <x v="0"/>
    <n v="1056349.96"/>
    <n v="973379.76"/>
    <n v="0"/>
    <n v="950934.05"/>
    <n v="16613.14"/>
    <n v="5798.75"/>
  </r>
  <r>
    <x v="2"/>
    <n v="2018"/>
    <x v="2"/>
    <x v="8"/>
    <x v="0"/>
    <x v="0"/>
    <n v="2474561.62"/>
    <n v="2479438.5699999998"/>
    <n v="0"/>
    <n v="2479187.06"/>
    <n v="251.51"/>
    <n v="0"/>
  </r>
  <r>
    <x v="2"/>
    <n v="2018"/>
    <x v="2"/>
    <x v="8"/>
    <x v="1"/>
    <x v="0"/>
    <n v="45020.77"/>
    <n v="47872.07"/>
    <n v="0"/>
    <n v="47872.07"/>
    <n v="0"/>
    <n v="0"/>
  </r>
  <r>
    <x v="2"/>
    <n v="2018"/>
    <x v="2"/>
    <x v="9"/>
    <x v="0"/>
    <x v="0"/>
    <n v="111157.38"/>
    <n v="109789.99"/>
    <n v="8850.91"/>
    <n v="100810.84"/>
    <n v="128.24"/>
    <n v="0"/>
  </r>
  <r>
    <x v="2"/>
    <n v="2018"/>
    <x v="2"/>
    <x v="10"/>
    <x v="0"/>
    <x v="0"/>
    <n v="1148931.1299999999"/>
    <n v="1169791.8799999999"/>
    <n v="5329.14"/>
    <n v="1164462.74"/>
    <n v="0"/>
    <n v="0"/>
  </r>
  <r>
    <x v="2"/>
    <n v="2018"/>
    <x v="2"/>
    <x v="10"/>
    <x v="1"/>
    <x v="0"/>
    <n v="16423.439999999999"/>
    <n v="16257.05"/>
    <n v="0"/>
    <n v="16107.18"/>
    <n v="149.87"/>
    <n v="0"/>
  </r>
  <r>
    <x v="2"/>
    <n v="2018"/>
    <x v="2"/>
    <x v="11"/>
    <x v="0"/>
    <x v="0"/>
    <n v="168.48"/>
    <n v="139.06"/>
    <n v="0"/>
    <n v="139.06"/>
    <n v="0"/>
    <n v="0"/>
  </r>
  <r>
    <x v="2"/>
    <n v="2018"/>
    <x v="2"/>
    <x v="12"/>
    <x v="0"/>
    <x v="0"/>
    <n v="87969.38"/>
    <n v="83965.63"/>
    <n v="0"/>
    <n v="83731.78"/>
    <n v="91.95"/>
    <n v="141.9"/>
  </r>
  <r>
    <x v="2"/>
    <n v="2018"/>
    <x v="2"/>
    <x v="12"/>
    <x v="1"/>
    <x v="0"/>
    <n v="2280.21"/>
    <n v="1917.35"/>
    <n v="0"/>
    <n v="1917.35"/>
    <n v="0"/>
    <n v="0"/>
  </r>
  <r>
    <x v="2"/>
    <n v="2018"/>
    <x v="2"/>
    <x v="13"/>
    <x v="0"/>
    <x v="0"/>
    <n v="1510239.66"/>
    <n v="8483.7099999999991"/>
    <n v="0"/>
    <n v="8468.33"/>
    <n v="15.38"/>
    <n v="0"/>
  </r>
  <r>
    <x v="2"/>
    <n v="2018"/>
    <x v="2"/>
    <x v="13"/>
    <x v="0"/>
    <x v="1"/>
    <n v="1251899.55"/>
    <n v="0"/>
    <n v="0"/>
    <n v="0"/>
    <n v="0"/>
    <n v="0"/>
  </r>
  <r>
    <x v="2"/>
    <n v="2018"/>
    <x v="2"/>
    <x v="13"/>
    <x v="1"/>
    <x v="0"/>
    <n v="156482.54"/>
    <n v="9774.7900000000009"/>
    <n v="0"/>
    <n v="9290.2900000000009"/>
    <n v="484.5"/>
    <n v="0"/>
  </r>
  <r>
    <x v="2"/>
    <n v="2018"/>
    <x v="2"/>
    <x v="13"/>
    <x v="1"/>
    <x v="1"/>
    <n v="1007.86"/>
    <n v="0"/>
    <n v="0"/>
    <n v="0"/>
    <n v="0"/>
    <n v="0"/>
  </r>
  <r>
    <x v="3"/>
    <n v="2018"/>
    <x v="2"/>
    <x v="0"/>
    <x v="0"/>
    <x v="0"/>
    <n v="29149272.32"/>
    <n v="27860042.140000001"/>
    <n v="1267.5899999999999"/>
    <n v="27038714.59"/>
    <n v="619990.48"/>
    <n v="196502.12"/>
  </r>
  <r>
    <x v="3"/>
    <n v="2018"/>
    <x v="2"/>
    <x v="0"/>
    <x v="1"/>
    <x v="0"/>
    <n v="142801.21"/>
    <n v="78168.820000000007"/>
    <n v="0"/>
    <n v="66030.63"/>
    <n v="8481.23"/>
    <n v="3612.16"/>
  </r>
  <r>
    <x v="3"/>
    <n v="2018"/>
    <x v="2"/>
    <x v="1"/>
    <x v="0"/>
    <x v="0"/>
    <n v="10753965.33"/>
    <n v="10475246.82"/>
    <n v="3886.52"/>
    <n v="10332323.84"/>
    <n v="112825.03"/>
    <n v="25669.64"/>
  </r>
  <r>
    <x v="3"/>
    <n v="2018"/>
    <x v="2"/>
    <x v="1"/>
    <x v="1"/>
    <x v="0"/>
    <n v="947592.95"/>
    <n v="700626.81"/>
    <n v="0"/>
    <n v="648001.43000000005"/>
    <n v="39505.43"/>
    <n v="13040.8"/>
  </r>
  <r>
    <x v="3"/>
    <n v="2018"/>
    <x v="2"/>
    <x v="2"/>
    <x v="0"/>
    <x v="0"/>
    <n v="958544.5"/>
    <n v="952326.46"/>
    <n v="0"/>
    <n v="948193.56"/>
    <n v="2536.3000000000002"/>
    <n v="1324.87"/>
  </r>
  <r>
    <x v="3"/>
    <n v="2018"/>
    <x v="2"/>
    <x v="2"/>
    <x v="1"/>
    <x v="0"/>
    <n v="26959.84"/>
    <n v="28304.560000000001"/>
    <n v="0"/>
    <n v="28289.18"/>
    <n v="15.38"/>
    <n v="0"/>
  </r>
  <r>
    <x v="3"/>
    <n v="2018"/>
    <x v="2"/>
    <x v="3"/>
    <x v="0"/>
    <x v="0"/>
    <n v="332977.33"/>
    <n v="321966.18"/>
    <n v="0"/>
    <n v="321469.7"/>
    <n v="496.48"/>
    <n v="0"/>
  </r>
  <r>
    <x v="3"/>
    <n v="2018"/>
    <x v="2"/>
    <x v="3"/>
    <x v="1"/>
    <x v="0"/>
    <n v="198121.1"/>
    <n v="149519.67000000001"/>
    <n v="0"/>
    <n v="140682.16"/>
    <n v="5267.71"/>
    <n v="3569.8"/>
  </r>
  <r>
    <x v="3"/>
    <n v="2018"/>
    <x v="2"/>
    <x v="4"/>
    <x v="0"/>
    <x v="0"/>
    <n v="1063879.1599999999"/>
    <n v="1058361.82"/>
    <n v="0"/>
    <n v="1058361.82"/>
    <n v="0"/>
    <n v="0"/>
  </r>
  <r>
    <x v="3"/>
    <n v="2018"/>
    <x v="2"/>
    <x v="4"/>
    <x v="1"/>
    <x v="0"/>
    <n v="93271.29"/>
    <n v="24302.81"/>
    <n v="0"/>
    <n v="22800.92"/>
    <n v="1385.65"/>
    <n v="116.24"/>
  </r>
  <r>
    <x v="3"/>
    <n v="2018"/>
    <x v="2"/>
    <x v="5"/>
    <x v="0"/>
    <x v="0"/>
    <n v="711813.92"/>
    <n v="744943.09"/>
    <n v="0"/>
    <n v="744580.14"/>
    <n v="362.95"/>
    <n v="0"/>
  </r>
  <r>
    <x v="3"/>
    <n v="2018"/>
    <x v="2"/>
    <x v="5"/>
    <x v="1"/>
    <x v="0"/>
    <n v="1759.3"/>
    <n v="1327.83"/>
    <n v="0"/>
    <n v="1327.83"/>
    <n v="0"/>
    <n v="0"/>
  </r>
  <r>
    <x v="3"/>
    <n v="2018"/>
    <x v="2"/>
    <x v="6"/>
    <x v="0"/>
    <x v="0"/>
    <n v="496267.57"/>
    <n v="493949.74"/>
    <n v="0"/>
    <n v="493405.94"/>
    <n v="0"/>
    <n v="543.79999999999995"/>
  </r>
  <r>
    <x v="3"/>
    <n v="2018"/>
    <x v="2"/>
    <x v="6"/>
    <x v="1"/>
    <x v="0"/>
    <n v="12826.17"/>
    <n v="12826.17"/>
    <n v="0"/>
    <n v="12826.17"/>
    <n v="0"/>
    <n v="0"/>
  </r>
  <r>
    <x v="3"/>
    <n v="2018"/>
    <x v="2"/>
    <x v="7"/>
    <x v="0"/>
    <x v="0"/>
    <n v="955234.77"/>
    <n v="897396.09"/>
    <n v="0"/>
    <n v="876554.76"/>
    <n v="15655.38"/>
    <n v="5185.95"/>
  </r>
  <r>
    <x v="3"/>
    <n v="2018"/>
    <x v="2"/>
    <x v="8"/>
    <x v="0"/>
    <x v="0"/>
    <n v="2501927.35"/>
    <n v="2196895.5299999998"/>
    <n v="0"/>
    <n v="2196655.89"/>
    <n v="239.64"/>
    <n v="0"/>
  </r>
  <r>
    <x v="3"/>
    <n v="2018"/>
    <x v="2"/>
    <x v="8"/>
    <x v="1"/>
    <x v="0"/>
    <n v="58055.07"/>
    <n v="213.07"/>
    <n v="0"/>
    <n v="213.07"/>
    <n v="0"/>
    <n v="0"/>
  </r>
  <r>
    <x v="3"/>
    <n v="2018"/>
    <x v="2"/>
    <x v="9"/>
    <x v="0"/>
    <x v="0"/>
    <n v="95385.94"/>
    <n v="84125.36"/>
    <n v="0"/>
    <n v="84001.43"/>
    <n v="123.93"/>
    <n v="0"/>
  </r>
  <r>
    <x v="3"/>
    <n v="2018"/>
    <x v="2"/>
    <x v="10"/>
    <x v="0"/>
    <x v="0"/>
    <n v="1115670.8"/>
    <n v="1105694.18"/>
    <n v="0"/>
    <n v="1105694.18"/>
    <n v="0"/>
    <n v="0"/>
  </r>
  <r>
    <x v="3"/>
    <n v="2018"/>
    <x v="2"/>
    <x v="10"/>
    <x v="1"/>
    <x v="0"/>
    <n v="13995.07"/>
    <n v="13724.25"/>
    <n v="0"/>
    <n v="13574.38"/>
    <n v="149.87"/>
    <n v="0"/>
  </r>
  <r>
    <x v="3"/>
    <n v="2018"/>
    <x v="2"/>
    <x v="11"/>
    <x v="0"/>
    <x v="0"/>
    <n v="165.69"/>
    <n v="139.07"/>
    <n v="0"/>
    <n v="139.07"/>
    <n v="0"/>
    <n v="0"/>
  </r>
  <r>
    <x v="3"/>
    <n v="2018"/>
    <x v="2"/>
    <x v="12"/>
    <x v="0"/>
    <x v="0"/>
    <n v="337099.88"/>
    <n v="304354.63"/>
    <n v="0"/>
    <n v="299628.98"/>
    <n v="3392.8"/>
    <n v="1332.85"/>
  </r>
  <r>
    <x v="3"/>
    <n v="2018"/>
    <x v="2"/>
    <x v="12"/>
    <x v="1"/>
    <x v="0"/>
    <n v="2239.12"/>
    <n v="1000.62"/>
    <n v="0"/>
    <n v="1000.62"/>
    <n v="0"/>
    <n v="0"/>
  </r>
  <r>
    <x v="3"/>
    <n v="2018"/>
    <x v="2"/>
    <x v="13"/>
    <x v="0"/>
    <x v="0"/>
    <n v="1527715.64"/>
    <n v="7317.88"/>
    <n v="0"/>
    <n v="7302.5"/>
    <n v="15.38"/>
    <n v="0"/>
  </r>
  <r>
    <x v="3"/>
    <n v="2018"/>
    <x v="2"/>
    <x v="13"/>
    <x v="0"/>
    <x v="1"/>
    <n v="1179630.71"/>
    <n v="0"/>
    <n v="0"/>
    <n v="0"/>
    <n v="0"/>
    <n v="0"/>
  </r>
  <r>
    <x v="3"/>
    <n v="2018"/>
    <x v="2"/>
    <x v="13"/>
    <x v="1"/>
    <x v="0"/>
    <n v="148677.70000000001"/>
    <n v="9582.57"/>
    <n v="0"/>
    <n v="9521.0499999999993"/>
    <n v="61.52"/>
    <n v="0"/>
  </r>
  <r>
    <x v="3"/>
    <n v="2018"/>
    <x v="2"/>
    <x v="13"/>
    <x v="1"/>
    <x v="1"/>
    <n v="1007.86"/>
    <n v="0"/>
    <n v="0"/>
    <n v="0"/>
    <n v="0"/>
    <n v="0"/>
  </r>
  <r>
    <x v="4"/>
    <n v="2018"/>
    <x v="2"/>
    <x v="0"/>
    <x v="0"/>
    <x v="0"/>
    <n v="30216033.260000002"/>
    <n v="28925304.91"/>
    <n v="3436.46"/>
    <n v="28027137.010000002"/>
    <n v="685521.59"/>
    <n v="206035.15"/>
  </r>
  <r>
    <x v="4"/>
    <n v="2018"/>
    <x v="2"/>
    <x v="0"/>
    <x v="1"/>
    <x v="0"/>
    <n v="131013.37"/>
    <n v="76831.539999999994"/>
    <n v="0"/>
    <n v="64204.51"/>
    <n v="8928.7099999999991"/>
    <n v="3653.52"/>
  </r>
  <r>
    <x v="4"/>
    <n v="2018"/>
    <x v="2"/>
    <x v="1"/>
    <x v="0"/>
    <x v="0"/>
    <n v="11443339.140000001"/>
    <n v="11234899.33"/>
    <n v="22998.69"/>
    <n v="11062545.029999999"/>
    <n v="125552.5"/>
    <n v="23468.47"/>
  </r>
  <r>
    <x v="4"/>
    <n v="2018"/>
    <x v="2"/>
    <x v="1"/>
    <x v="1"/>
    <x v="0"/>
    <n v="970125.01"/>
    <n v="729522.56"/>
    <n v="0"/>
    <n v="675252.16"/>
    <n v="41066.480000000003"/>
    <n v="13127.5"/>
  </r>
  <r>
    <x v="4"/>
    <n v="2018"/>
    <x v="2"/>
    <x v="2"/>
    <x v="0"/>
    <x v="0"/>
    <n v="1294411.3899999999"/>
    <n v="1281480.31"/>
    <n v="0"/>
    <n v="1277314.01"/>
    <n v="2687.93"/>
    <n v="1304.96"/>
  </r>
  <r>
    <x v="4"/>
    <n v="2018"/>
    <x v="2"/>
    <x v="2"/>
    <x v="1"/>
    <x v="0"/>
    <n v="33859.67"/>
    <n v="33461.39"/>
    <n v="0"/>
    <n v="33446.01"/>
    <n v="15.38"/>
    <n v="0"/>
  </r>
  <r>
    <x v="4"/>
    <n v="2018"/>
    <x v="2"/>
    <x v="3"/>
    <x v="0"/>
    <x v="0"/>
    <n v="325874.75"/>
    <n v="324469.40000000002"/>
    <n v="441.09"/>
    <n v="322187.87"/>
    <n v="1840.44"/>
    <n v="0"/>
  </r>
  <r>
    <x v="4"/>
    <n v="2018"/>
    <x v="2"/>
    <x v="3"/>
    <x v="1"/>
    <x v="0"/>
    <n v="173516.18"/>
    <n v="145669.75"/>
    <n v="0"/>
    <n v="136606.54999999999"/>
    <n v="5452.59"/>
    <n v="3610.61"/>
  </r>
  <r>
    <x v="4"/>
    <n v="2018"/>
    <x v="2"/>
    <x v="4"/>
    <x v="0"/>
    <x v="0"/>
    <n v="1179833.82"/>
    <n v="1174436.6499999999"/>
    <n v="0"/>
    <n v="1174436.6399999999"/>
    <n v="0.01"/>
    <n v="0"/>
  </r>
  <r>
    <x v="4"/>
    <n v="2018"/>
    <x v="2"/>
    <x v="4"/>
    <x v="1"/>
    <x v="0"/>
    <n v="57229.83"/>
    <n v="21677.06"/>
    <n v="0"/>
    <n v="21445.86"/>
    <n v="114.96"/>
    <n v="116.24"/>
  </r>
  <r>
    <x v="4"/>
    <n v="2018"/>
    <x v="2"/>
    <x v="5"/>
    <x v="0"/>
    <x v="0"/>
    <n v="732922.92"/>
    <n v="724245.65"/>
    <n v="0"/>
    <n v="723325.94"/>
    <n v="919.71"/>
    <n v="0"/>
  </r>
  <r>
    <x v="4"/>
    <n v="2018"/>
    <x v="2"/>
    <x v="5"/>
    <x v="1"/>
    <x v="0"/>
    <n v="1734.42"/>
    <n v="1214.96"/>
    <n v="0"/>
    <n v="1214.96"/>
    <n v="0"/>
    <n v="0"/>
  </r>
  <r>
    <x v="4"/>
    <n v="2018"/>
    <x v="2"/>
    <x v="6"/>
    <x v="0"/>
    <x v="0"/>
    <n v="578025.89"/>
    <n v="602894.4"/>
    <n v="0"/>
    <n v="602894.4"/>
    <n v="0"/>
    <n v="0"/>
  </r>
  <r>
    <x v="4"/>
    <n v="2018"/>
    <x v="2"/>
    <x v="6"/>
    <x v="1"/>
    <x v="0"/>
    <n v="12826.17"/>
    <n v="12826.17"/>
    <n v="0"/>
    <n v="12826.17"/>
    <n v="0"/>
    <n v="0"/>
  </r>
  <r>
    <x v="4"/>
    <n v="2018"/>
    <x v="2"/>
    <x v="7"/>
    <x v="0"/>
    <x v="0"/>
    <n v="993929.58"/>
    <n v="932247.12"/>
    <n v="0"/>
    <n v="907726.56"/>
    <n v="19162.57"/>
    <n v="5336.34"/>
  </r>
  <r>
    <x v="4"/>
    <n v="2018"/>
    <x v="2"/>
    <x v="8"/>
    <x v="0"/>
    <x v="0"/>
    <n v="2010999.84"/>
    <n v="2024753.12"/>
    <n v="0"/>
    <n v="2024443.88"/>
    <n v="309.24"/>
    <n v="0"/>
  </r>
  <r>
    <x v="4"/>
    <n v="2018"/>
    <x v="2"/>
    <x v="8"/>
    <x v="1"/>
    <x v="0"/>
    <n v="213.07"/>
    <n v="213.07"/>
    <n v="0"/>
    <n v="213.07"/>
    <n v="0"/>
    <n v="0"/>
  </r>
  <r>
    <x v="4"/>
    <n v="2018"/>
    <x v="2"/>
    <x v="9"/>
    <x v="0"/>
    <x v="0"/>
    <n v="88631.55"/>
    <n v="79153.73"/>
    <n v="0"/>
    <n v="78999.64"/>
    <n v="154.09"/>
    <n v="0"/>
  </r>
  <r>
    <x v="4"/>
    <n v="2018"/>
    <x v="2"/>
    <x v="10"/>
    <x v="0"/>
    <x v="0"/>
    <n v="1201016.6499999999"/>
    <n v="1213813.9099999999"/>
    <n v="0"/>
    <n v="1213813.9099999999"/>
    <n v="0"/>
    <n v="0"/>
  </r>
  <r>
    <x v="4"/>
    <n v="2018"/>
    <x v="2"/>
    <x v="10"/>
    <x v="1"/>
    <x v="0"/>
    <n v="13802.43"/>
    <n v="13792.99"/>
    <n v="0"/>
    <n v="13643.12"/>
    <n v="149.87"/>
    <n v="0"/>
  </r>
  <r>
    <x v="4"/>
    <n v="2018"/>
    <x v="2"/>
    <x v="11"/>
    <x v="0"/>
    <x v="0"/>
    <n v="176.03"/>
    <n v="146.61000000000001"/>
    <n v="0"/>
    <n v="146.61000000000001"/>
    <n v="0"/>
    <n v="0"/>
  </r>
  <r>
    <x v="4"/>
    <n v="2018"/>
    <x v="2"/>
    <x v="12"/>
    <x v="0"/>
    <x v="0"/>
    <n v="303280.99"/>
    <n v="298907.49"/>
    <n v="0"/>
    <n v="293823.49"/>
    <n v="3734.41"/>
    <n v="1349.59"/>
  </r>
  <r>
    <x v="4"/>
    <n v="2018"/>
    <x v="2"/>
    <x v="12"/>
    <x v="1"/>
    <x v="0"/>
    <n v="-12871.25"/>
    <n v="477.94"/>
    <n v="0"/>
    <n v="477.94"/>
    <n v="0"/>
    <n v="0"/>
  </r>
  <r>
    <x v="4"/>
    <n v="2018"/>
    <x v="2"/>
    <x v="13"/>
    <x v="0"/>
    <x v="0"/>
    <n v="1936386.34"/>
    <n v="5837.33"/>
    <n v="0"/>
    <n v="5805.08"/>
    <n v="32.25"/>
    <n v="0"/>
  </r>
  <r>
    <x v="4"/>
    <n v="2018"/>
    <x v="2"/>
    <x v="13"/>
    <x v="0"/>
    <x v="1"/>
    <n v="1423317.02"/>
    <n v="0"/>
    <n v="0"/>
    <n v="0"/>
    <n v="0"/>
    <n v="0"/>
  </r>
  <r>
    <x v="4"/>
    <n v="2018"/>
    <x v="2"/>
    <x v="13"/>
    <x v="1"/>
    <x v="0"/>
    <n v="147885.34"/>
    <n v="9581.08"/>
    <n v="0"/>
    <n v="9519.56"/>
    <n v="61.52"/>
    <n v="0"/>
  </r>
  <r>
    <x v="4"/>
    <n v="2018"/>
    <x v="2"/>
    <x v="13"/>
    <x v="1"/>
    <x v="1"/>
    <n v="1007.86"/>
    <n v="0"/>
    <n v="0"/>
    <n v="0"/>
    <n v="0"/>
    <n v="0"/>
  </r>
  <r>
    <x v="5"/>
    <n v="2018"/>
    <x v="2"/>
    <x v="0"/>
    <x v="0"/>
    <x v="0"/>
    <n v="32103720.859999999"/>
    <n v="31060392.629999999"/>
    <n v="5774.4"/>
    <n v="29981659.84"/>
    <n v="849705.13"/>
    <n v="219043.02"/>
  </r>
  <r>
    <x v="5"/>
    <n v="2018"/>
    <x v="2"/>
    <x v="0"/>
    <x v="1"/>
    <x v="0"/>
    <n v="122373.49"/>
    <n v="77832.320000000007"/>
    <n v="0"/>
    <n v="64487.56"/>
    <n v="9493.77"/>
    <n v="3816.96"/>
  </r>
  <r>
    <x v="5"/>
    <n v="2018"/>
    <x v="2"/>
    <x v="1"/>
    <x v="0"/>
    <x v="0"/>
    <n v="12017730.189999999"/>
    <n v="11817276.720000001"/>
    <n v="6826.16"/>
    <n v="11630149.960000001"/>
    <n v="153778.74"/>
    <n v="25410.27"/>
  </r>
  <r>
    <x v="5"/>
    <n v="2018"/>
    <x v="2"/>
    <x v="1"/>
    <x v="1"/>
    <x v="0"/>
    <n v="937079.8"/>
    <n v="703351.84"/>
    <n v="0"/>
    <n v="646237.18000000005"/>
    <n v="43644.08"/>
    <n v="13406.81"/>
  </r>
  <r>
    <x v="5"/>
    <n v="2018"/>
    <x v="2"/>
    <x v="2"/>
    <x v="0"/>
    <x v="0"/>
    <n v="1425100.16"/>
    <n v="1404168.67"/>
    <n v="0"/>
    <n v="1399588.04"/>
    <n v="3290.4"/>
    <n v="1116.82"/>
  </r>
  <r>
    <x v="5"/>
    <n v="2018"/>
    <x v="2"/>
    <x v="2"/>
    <x v="1"/>
    <x v="0"/>
    <n v="37497.67"/>
    <n v="37099.39"/>
    <n v="0"/>
    <n v="37084.01"/>
    <n v="15.38"/>
    <n v="0"/>
  </r>
  <r>
    <x v="5"/>
    <n v="2018"/>
    <x v="2"/>
    <x v="3"/>
    <x v="0"/>
    <x v="0"/>
    <n v="306357.53000000003"/>
    <n v="331834.03999999998"/>
    <n v="0"/>
    <n v="331673.27"/>
    <n v="160.77000000000001"/>
    <n v="0"/>
  </r>
  <r>
    <x v="5"/>
    <n v="2018"/>
    <x v="2"/>
    <x v="3"/>
    <x v="1"/>
    <x v="0"/>
    <n v="193069.27"/>
    <n v="158762.84"/>
    <n v="0"/>
    <n v="148992.29"/>
    <n v="6129.33"/>
    <n v="3641.22"/>
  </r>
  <r>
    <x v="5"/>
    <n v="2018"/>
    <x v="2"/>
    <x v="4"/>
    <x v="0"/>
    <x v="0"/>
    <n v="1164428.43"/>
    <n v="1152841.8"/>
    <n v="0"/>
    <n v="1152841.8"/>
    <n v="0"/>
    <n v="0"/>
  </r>
  <r>
    <x v="5"/>
    <n v="2018"/>
    <x v="2"/>
    <x v="4"/>
    <x v="1"/>
    <x v="0"/>
    <n v="43060.38"/>
    <n v="21889.279999999999"/>
    <n v="0"/>
    <n v="21645.82"/>
    <n v="121.09"/>
    <n v="122.37"/>
  </r>
  <r>
    <x v="5"/>
    <n v="2018"/>
    <x v="2"/>
    <x v="5"/>
    <x v="0"/>
    <x v="0"/>
    <n v="794220.59"/>
    <n v="798890.86"/>
    <n v="0"/>
    <n v="796922.2"/>
    <n v="1968.66"/>
    <n v="0"/>
  </r>
  <r>
    <x v="5"/>
    <n v="2018"/>
    <x v="2"/>
    <x v="5"/>
    <x v="1"/>
    <x v="0"/>
    <n v="792.96"/>
    <n v="1754.8"/>
    <n v="0"/>
    <n v="1754.8"/>
    <n v="0"/>
    <n v="0"/>
  </r>
  <r>
    <x v="5"/>
    <n v="2018"/>
    <x v="2"/>
    <x v="6"/>
    <x v="0"/>
    <x v="0"/>
    <n v="493226.11"/>
    <n v="467525.92"/>
    <n v="0"/>
    <n v="467525.92"/>
    <n v="0"/>
    <n v="0"/>
  </r>
  <r>
    <x v="5"/>
    <n v="2018"/>
    <x v="2"/>
    <x v="6"/>
    <x v="1"/>
    <x v="0"/>
    <n v="12794.47"/>
    <n v="12794.47"/>
    <n v="0"/>
    <n v="12794.47"/>
    <n v="0"/>
    <n v="0"/>
  </r>
  <r>
    <x v="5"/>
    <n v="2018"/>
    <x v="2"/>
    <x v="7"/>
    <x v="0"/>
    <x v="0"/>
    <n v="1049063.75"/>
    <n v="990950.22"/>
    <n v="0"/>
    <n v="962497.97"/>
    <n v="22254.33"/>
    <n v="6066.81"/>
  </r>
  <r>
    <x v="5"/>
    <n v="2018"/>
    <x v="2"/>
    <x v="8"/>
    <x v="0"/>
    <x v="0"/>
    <n v="2039456.67"/>
    <n v="2012702.31"/>
    <n v="0"/>
    <n v="2012413.03"/>
    <n v="289.27999999999997"/>
    <n v="0"/>
  </r>
  <r>
    <x v="5"/>
    <n v="2018"/>
    <x v="2"/>
    <x v="8"/>
    <x v="1"/>
    <x v="0"/>
    <n v="213.07"/>
    <n v="1038.51"/>
    <n v="0"/>
    <n v="1038.51"/>
    <n v="0"/>
    <n v="0"/>
  </r>
  <r>
    <x v="5"/>
    <n v="2018"/>
    <x v="2"/>
    <x v="9"/>
    <x v="0"/>
    <x v="0"/>
    <n v="111175.64"/>
    <n v="96443.41"/>
    <n v="10670.05"/>
    <n v="85614.97"/>
    <n v="158.38999999999999"/>
    <n v="0"/>
  </r>
  <r>
    <x v="5"/>
    <n v="2018"/>
    <x v="2"/>
    <x v="10"/>
    <x v="0"/>
    <x v="0"/>
    <n v="1328231.2"/>
    <n v="1329174.8400000001"/>
    <n v="0"/>
    <n v="1329174.8400000001"/>
    <n v="0"/>
    <n v="0"/>
  </r>
  <r>
    <x v="5"/>
    <n v="2018"/>
    <x v="2"/>
    <x v="10"/>
    <x v="1"/>
    <x v="0"/>
    <n v="13972.2"/>
    <n v="13770.12"/>
    <n v="0"/>
    <n v="13620.25"/>
    <n v="149.87"/>
    <n v="0"/>
  </r>
  <r>
    <x v="5"/>
    <n v="2018"/>
    <x v="2"/>
    <x v="11"/>
    <x v="0"/>
    <x v="0"/>
    <n v="176.04"/>
    <n v="146.62"/>
    <n v="0"/>
    <n v="146.62"/>
    <n v="0"/>
    <n v="0"/>
  </r>
  <r>
    <x v="5"/>
    <n v="2018"/>
    <x v="2"/>
    <x v="12"/>
    <x v="0"/>
    <x v="0"/>
    <n v="321850.55"/>
    <n v="312521.69"/>
    <n v="0"/>
    <n v="306964.34000000003"/>
    <n v="4134.1499999999996"/>
    <n v="1423.2"/>
  </r>
  <r>
    <x v="5"/>
    <n v="2018"/>
    <x v="2"/>
    <x v="12"/>
    <x v="1"/>
    <x v="0"/>
    <n v="543.16"/>
    <n v="526.02"/>
    <n v="0"/>
    <n v="526.02"/>
    <n v="0"/>
    <n v="0"/>
  </r>
  <r>
    <x v="5"/>
    <n v="2018"/>
    <x v="2"/>
    <x v="13"/>
    <x v="0"/>
    <x v="0"/>
    <n v="1757749.44"/>
    <n v="8787.99"/>
    <n v="0"/>
    <n v="8751.59"/>
    <n v="36.4"/>
    <n v="0"/>
  </r>
  <r>
    <x v="5"/>
    <n v="2018"/>
    <x v="2"/>
    <x v="13"/>
    <x v="0"/>
    <x v="1"/>
    <n v="1738650.46"/>
    <n v="0"/>
    <n v="0"/>
    <n v="0"/>
    <n v="0"/>
    <n v="0"/>
  </r>
  <r>
    <x v="5"/>
    <n v="2018"/>
    <x v="2"/>
    <x v="13"/>
    <x v="1"/>
    <x v="0"/>
    <n v="148743.59"/>
    <n v="9785.14"/>
    <n v="0"/>
    <n v="9723.6200000000008"/>
    <n v="61.52"/>
    <n v="0"/>
  </r>
  <r>
    <x v="5"/>
    <n v="2018"/>
    <x v="2"/>
    <x v="13"/>
    <x v="1"/>
    <x v="1"/>
    <n v="1007.86"/>
    <n v="0"/>
    <n v="0"/>
    <n v="0"/>
    <n v="0"/>
    <n v="0"/>
  </r>
  <r>
    <x v="6"/>
    <n v="2018"/>
    <x v="2"/>
    <x v="0"/>
    <x v="0"/>
    <x v="0"/>
    <n v="30377592.25"/>
    <n v="29183269"/>
    <n v="1550.95"/>
    <n v="28060235.75"/>
    <n v="909031.43"/>
    <n v="207283.56"/>
  </r>
  <r>
    <x v="6"/>
    <n v="2018"/>
    <x v="2"/>
    <x v="0"/>
    <x v="1"/>
    <x v="0"/>
    <n v="130775.77"/>
    <n v="77021.7"/>
    <n v="0"/>
    <n v="63000.61"/>
    <n v="10063.08"/>
    <n v="3927.92"/>
  </r>
  <r>
    <x v="6"/>
    <n v="2018"/>
    <x v="2"/>
    <x v="1"/>
    <x v="0"/>
    <x v="0"/>
    <n v="11851156.130000001"/>
    <n v="11678548.33"/>
    <n v="6165.81"/>
    <n v="11483915.800000001"/>
    <n v="158697.41"/>
    <n v="28542.42"/>
  </r>
  <r>
    <x v="6"/>
    <n v="2018"/>
    <x v="2"/>
    <x v="1"/>
    <x v="1"/>
    <x v="0"/>
    <n v="941776.26"/>
    <n v="695070.13"/>
    <n v="0"/>
    <n v="636821.03"/>
    <n v="44310.45"/>
    <n v="13838.73"/>
  </r>
  <r>
    <x v="6"/>
    <n v="2018"/>
    <x v="2"/>
    <x v="2"/>
    <x v="0"/>
    <x v="0"/>
    <n v="2177169.25"/>
    <n v="2155748.54"/>
    <n v="283117.90000000002"/>
    <n v="1867917.39"/>
    <n v="4333.29"/>
    <n v="186.53"/>
  </r>
  <r>
    <x v="6"/>
    <n v="2018"/>
    <x v="2"/>
    <x v="2"/>
    <x v="1"/>
    <x v="0"/>
    <n v="24281.67"/>
    <n v="23883.39"/>
    <n v="0"/>
    <n v="23868.01"/>
    <n v="15.38"/>
    <n v="0"/>
  </r>
  <r>
    <x v="6"/>
    <n v="2018"/>
    <x v="2"/>
    <x v="3"/>
    <x v="0"/>
    <x v="0"/>
    <n v="318238.67"/>
    <n v="321769.24"/>
    <n v="0"/>
    <n v="321391.96999999997"/>
    <n v="315.38"/>
    <n v="61.89"/>
  </r>
  <r>
    <x v="6"/>
    <n v="2018"/>
    <x v="2"/>
    <x v="3"/>
    <x v="1"/>
    <x v="0"/>
    <n v="172535.98"/>
    <n v="136787.01"/>
    <n v="0"/>
    <n v="124885.29"/>
    <n v="8159.88"/>
    <n v="3741.84"/>
  </r>
  <r>
    <x v="6"/>
    <n v="2018"/>
    <x v="2"/>
    <x v="4"/>
    <x v="0"/>
    <x v="0"/>
    <n v="1207904.6200000001"/>
    <n v="1194701.1200000001"/>
    <n v="0"/>
    <n v="1194701.1200000001"/>
    <n v="0"/>
    <n v="0"/>
  </r>
  <r>
    <x v="6"/>
    <n v="2018"/>
    <x v="2"/>
    <x v="4"/>
    <x v="1"/>
    <x v="0"/>
    <n v="43126.06"/>
    <n v="21614.06"/>
    <n v="0"/>
    <n v="21353.64"/>
    <n v="129.57"/>
    <n v="130.85"/>
  </r>
  <r>
    <x v="6"/>
    <n v="2018"/>
    <x v="2"/>
    <x v="5"/>
    <x v="0"/>
    <x v="0"/>
    <n v="816048.2"/>
    <n v="842110.17"/>
    <n v="0"/>
    <n v="816424.92"/>
    <n v="9065.6299999999992"/>
    <n v="16619.62"/>
  </r>
  <r>
    <x v="6"/>
    <n v="2018"/>
    <x v="2"/>
    <x v="5"/>
    <x v="1"/>
    <x v="0"/>
    <n v="2695.4"/>
    <n v="2137.04"/>
    <n v="0"/>
    <n v="2137.04"/>
    <n v="0"/>
    <n v="0"/>
  </r>
  <r>
    <x v="6"/>
    <n v="2018"/>
    <x v="2"/>
    <x v="6"/>
    <x v="0"/>
    <x v="0"/>
    <n v="443143.42"/>
    <n v="442850.18"/>
    <n v="0"/>
    <n v="442850.18"/>
    <n v="0"/>
    <n v="0"/>
  </r>
  <r>
    <x v="6"/>
    <n v="2018"/>
    <x v="2"/>
    <x v="6"/>
    <x v="1"/>
    <x v="0"/>
    <n v="12654.91"/>
    <n v="12654.91"/>
    <n v="0"/>
    <n v="12654.91"/>
    <n v="0"/>
    <n v="0"/>
  </r>
  <r>
    <x v="6"/>
    <n v="2018"/>
    <x v="2"/>
    <x v="7"/>
    <x v="0"/>
    <x v="0"/>
    <n v="1023419.09"/>
    <n v="957088.54"/>
    <n v="0"/>
    <n v="927706.59"/>
    <n v="23944.47"/>
    <n v="5366.06"/>
  </r>
  <r>
    <x v="6"/>
    <n v="2018"/>
    <x v="2"/>
    <x v="8"/>
    <x v="0"/>
    <x v="0"/>
    <n v="2098456.2799999998"/>
    <n v="2085366.66"/>
    <n v="0"/>
    <n v="2085119.01"/>
    <n v="247.65"/>
    <n v="0"/>
  </r>
  <r>
    <x v="6"/>
    <n v="2018"/>
    <x v="2"/>
    <x v="8"/>
    <x v="1"/>
    <x v="0"/>
    <n v="219.3"/>
    <n v="219.3"/>
    <n v="0"/>
    <n v="219.3"/>
    <n v="0"/>
    <n v="0"/>
  </r>
  <r>
    <x v="6"/>
    <n v="2018"/>
    <x v="2"/>
    <x v="9"/>
    <x v="0"/>
    <x v="0"/>
    <n v="106915.49"/>
    <n v="99255.7"/>
    <n v="0"/>
    <n v="99088.69"/>
    <n v="167.01"/>
    <n v="0"/>
  </r>
  <r>
    <x v="6"/>
    <n v="2018"/>
    <x v="2"/>
    <x v="10"/>
    <x v="0"/>
    <x v="0"/>
    <n v="1314330.03"/>
    <n v="1299476.52"/>
    <n v="0"/>
    <n v="1299476.52"/>
    <n v="0"/>
    <n v="0"/>
  </r>
  <r>
    <x v="6"/>
    <n v="2018"/>
    <x v="2"/>
    <x v="10"/>
    <x v="1"/>
    <x v="0"/>
    <n v="13868.31"/>
    <n v="12673.69"/>
    <n v="0"/>
    <n v="12523.34"/>
    <n v="150.35"/>
    <n v="0"/>
  </r>
  <r>
    <x v="6"/>
    <n v="2018"/>
    <x v="2"/>
    <x v="11"/>
    <x v="0"/>
    <x v="0"/>
    <n v="183.6"/>
    <n v="154.18"/>
    <n v="0"/>
    <n v="154.18"/>
    <n v="0"/>
    <n v="0"/>
  </r>
  <r>
    <x v="6"/>
    <n v="2018"/>
    <x v="2"/>
    <x v="12"/>
    <x v="0"/>
    <x v="0"/>
    <n v="355291.02"/>
    <n v="339756.25"/>
    <n v="0"/>
    <n v="332200.3"/>
    <n v="6079.33"/>
    <n v="1460.39"/>
  </r>
  <r>
    <x v="6"/>
    <n v="2018"/>
    <x v="2"/>
    <x v="12"/>
    <x v="1"/>
    <x v="0"/>
    <n v="565.11"/>
    <n v="547.97"/>
    <n v="0"/>
    <n v="547.97"/>
    <n v="0"/>
    <n v="0"/>
  </r>
  <r>
    <x v="6"/>
    <n v="2018"/>
    <x v="2"/>
    <x v="13"/>
    <x v="0"/>
    <x v="0"/>
    <n v="2831495.77"/>
    <n v="30096.29"/>
    <n v="0"/>
    <n v="28290.63"/>
    <n v="1747.53"/>
    <n v="58.13"/>
  </r>
  <r>
    <x v="6"/>
    <n v="2018"/>
    <x v="2"/>
    <x v="13"/>
    <x v="0"/>
    <x v="1"/>
    <n v="1322156.17"/>
    <n v="0"/>
    <n v="0"/>
    <n v="0"/>
    <n v="0"/>
    <n v="0"/>
  </r>
  <r>
    <x v="6"/>
    <n v="2018"/>
    <x v="2"/>
    <x v="13"/>
    <x v="1"/>
    <x v="0"/>
    <n v="147593.04999999999"/>
    <n v="8734.77"/>
    <n v="0"/>
    <n v="8264.73"/>
    <n v="449.89"/>
    <n v="20.149999999999999"/>
  </r>
  <r>
    <x v="6"/>
    <n v="2018"/>
    <x v="2"/>
    <x v="13"/>
    <x v="1"/>
    <x v="1"/>
    <n v="1795.22"/>
    <n v="0"/>
    <n v="0"/>
    <n v="0"/>
    <n v="0"/>
    <n v="0"/>
  </r>
  <r>
    <x v="6"/>
    <n v="2018"/>
    <x v="2"/>
    <x v="15"/>
    <x v="0"/>
    <x v="0"/>
    <n v="2893.72"/>
    <n v="112.37"/>
    <n v="0"/>
    <n v="81.61"/>
    <n v="30.76"/>
    <n v="0"/>
  </r>
  <r>
    <x v="6"/>
    <n v="2018"/>
    <x v="2"/>
    <x v="15"/>
    <x v="1"/>
    <x v="0"/>
    <n v="2208.0500000000002"/>
    <n v="0"/>
    <n v="0"/>
    <n v="0"/>
    <n v="0"/>
    <n v="0"/>
  </r>
  <r>
    <x v="7"/>
    <n v="2018"/>
    <x v="2"/>
    <x v="0"/>
    <x v="0"/>
    <x v="0"/>
    <n v="30713388.640000001"/>
    <n v="29545352.280000001"/>
    <n v="7126.3"/>
    <n v="28106144.760000002"/>
    <n v="1188532.67"/>
    <n v="234594.93"/>
  </r>
  <r>
    <x v="7"/>
    <n v="2018"/>
    <x v="2"/>
    <x v="0"/>
    <x v="1"/>
    <x v="0"/>
    <n v="119122.54"/>
    <n v="76838.36"/>
    <n v="0"/>
    <n v="60751.33"/>
    <n v="11855.68"/>
    <n v="4200.5200000000004"/>
  </r>
  <r>
    <x v="7"/>
    <n v="2018"/>
    <x v="2"/>
    <x v="1"/>
    <x v="0"/>
    <x v="0"/>
    <n v="12130836.74"/>
    <n v="11645557.529999999"/>
    <n v="2605.37"/>
    <n v="11421314.74"/>
    <n v="192735.83"/>
    <n v="27538.34"/>
  </r>
  <r>
    <x v="7"/>
    <n v="2018"/>
    <x v="2"/>
    <x v="1"/>
    <x v="1"/>
    <x v="0"/>
    <n v="1019749.04"/>
    <n v="771123.75"/>
    <n v="0"/>
    <n v="703891.33"/>
    <n v="50822.559999999998"/>
    <n v="16289.94"/>
  </r>
  <r>
    <x v="7"/>
    <n v="2018"/>
    <x v="2"/>
    <x v="2"/>
    <x v="0"/>
    <x v="0"/>
    <n v="1395773.7"/>
    <n v="1384205.1"/>
    <n v="347.91"/>
    <n v="1377903.48"/>
    <n v="4906.55"/>
    <n v="806.31"/>
  </r>
  <r>
    <x v="7"/>
    <n v="2018"/>
    <x v="2"/>
    <x v="2"/>
    <x v="1"/>
    <x v="0"/>
    <n v="24737.08"/>
    <n v="24359.58"/>
    <n v="0"/>
    <n v="24344.2"/>
    <n v="15.38"/>
    <n v="0"/>
  </r>
  <r>
    <x v="7"/>
    <n v="2018"/>
    <x v="2"/>
    <x v="3"/>
    <x v="0"/>
    <x v="0"/>
    <n v="171169.6"/>
    <n v="164788.71"/>
    <n v="0"/>
    <n v="164560.82"/>
    <n v="166"/>
    <n v="61.89"/>
  </r>
  <r>
    <x v="7"/>
    <n v="2018"/>
    <x v="2"/>
    <x v="3"/>
    <x v="1"/>
    <x v="0"/>
    <n v="141532.91"/>
    <n v="137750.76999999999"/>
    <n v="0"/>
    <n v="121653.06"/>
    <n v="12185.52"/>
    <n v="3912.19"/>
  </r>
  <r>
    <x v="7"/>
    <n v="2018"/>
    <x v="2"/>
    <x v="4"/>
    <x v="0"/>
    <x v="0"/>
    <n v="1138129.26"/>
    <n v="1161675.48"/>
    <n v="0"/>
    <n v="1161675.48"/>
    <n v="0"/>
    <n v="0"/>
  </r>
  <r>
    <x v="7"/>
    <n v="2018"/>
    <x v="2"/>
    <x v="4"/>
    <x v="1"/>
    <x v="0"/>
    <n v="41234.65"/>
    <n v="21661.360000000001"/>
    <n v="0"/>
    <n v="21400.94"/>
    <n v="129.57"/>
    <n v="130.85"/>
  </r>
  <r>
    <x v="7"/>
    <n v="2018"/>
    <x v="2"/>
    <x v="5"/>
    <x v="0"/>
    <x v="0"/>
    <n v="717361.8"/>
    <n v="807315.3"/>
    <n v="0"/>
    <n v="806374.49"/>
    <n v="859.33"/>
    <n v="81.48"/>
  </r>
  <r>
    <x v="7"/>
    <n v="2018"/>
    <x v="2"/>
    <x v="5"/>
    <x v="1"/>
    <x v="0"/>
    <n v="3203.63"/>
    <n v="2896.86"/>
    <n v="0"/>
    <n v="2896.86"/>
    <n v="0"/>
    <n v="0"/>
  </r>
  <r>
    <x v="7"/>
    <n v="2018"/>
    <x v="2"/>
    <x v="6"/>
    <x v="0"/>
    <x v="0"/>
    <n v="490248.85"/>
    <n v="489745.88"/>
    <n v="0"/>
    <n v="489745.88"/>
    <n v="0"/>
    <n v="0"/>
  </r>
  <r>
    <x v="7"/>
    <n v="2018"/>
    <x v="2"/>
    <x v="6"/>
    <x v="1"/>
    <x v="0"/>
    <n v="-1456.98"/>
    <n v="13229.37"/>
    <n v="0"/>
    <n v="13229.37"/>
    <n v="0"/>
    <n v="0"/>
  </r>
  <r>
    <x v="7"/>
    <n v="2018"/>
    <x v="2"/>
    <x v="7"/>
    <x v="0"/>
    <x v="0"/>
    <n v="1015638.25"/>
    <n v="978359.57"/>
    <n v="492.46"/>
    <n v="941561.11"/>
    <n v="30991.62"/>
    <n v="5190.5200000000004"/>
  </r>
  <r>
    <x v="7"/>
    <n v="2018"/>
    <x v="2"/>
    <x v="8"/>
    <x v="0"/>
    <x v="0"/>
    <n v="2049233.57"/>
    <n v="2046354.54"/>
    <n v="0"/>
    <n v="2046145.43"/>
    <n v="209.11"/>
    <n v="0"/>
  </r>
  <r>
    <x v="7"/>
    <n v="2018"/>
    <x v="2"/>
    <x v="8"/>
    <x v="1"/>
    <x v="0"/>
    <n v="212.44"/>
    <n v="212.44"/>
    <n v="0"/>
    <n v="212.44"/>
    <n v="0"/>
    <n v="0"/>
  </r>
  <r>
    <x v="7"/>
    <n v="2018"/>
    <x v="2"/>
    <x v="9"/>
    <x v="0"/>
    <x v="0"/>
    <n v="86710.02"/>
    <n v="79906.48"/>
    <n v="0"/>
    <n v="79668.960000000006"/>
    <n v="237.52"/>
    <n v="0"/>
  </r>
  <r>
    <x v="7"/>
    <n v="2018"/>
    <x v="2"/>
    <x v="10"/>
    <x v="0"/>
    <x v="0"/>
    <n v="1531904.5"/>
    <n v="1516040.66"/>
    <n v="0"/>
    <n v="1516040.66"/>
    <n v="0"/>
    <n v="0"/>
  </r>
  <r>
    <x v="7"/>
    <n v="2018"/>
    <x v="2"/>
    <x v="10"/>
    <x v="1"/>
    <x v="0"/>
    <n v="14038.72"/>
    <n v="13814.08"/>
    <n v="0"/>
    <n v="13663.73"/>
    <n v="150.35"/>
    <n v="0"/>
  </r>
  <r>
    <x v="7"/>
    <n v="2018"/>
    <x v="2"/>
    <x v="11"/>
    <x v="0"/>
    <x v="0"/>
    <n v="176.04"/>
    <n v="146.62"/>
    <n v="0"/>
    <n v="146.62"/>
    <n v="0"/>
    <n v="0"/>
  </r>
  <r>
    <x v="7"/>
    <n v="2018"/>
    <x v="2"/>
    <x v="12"/>
    <x v="0"/>
    <x v="0"/>
    <n v="338383.01"/>
    <n v="323012.24"/>
    <n v="0"/>
    <n v="315107.05"/>
    <n v="5173.13"/>
    <n v="1524.91"/>
  </r>
  <r>
    <x v="7"/>
    <n v="2018"/>
    <x v="2"/>
    <x v="12"/>
    <x v="1"/>
    <x v="0"/>
    <n v="533.83000000000004"/>
    <n v="516.69000000000005"/>
    <n v="0"/>
    <n v="516.69000000000005"/>
    <n v="0"/>
    <n v="0"/>
  </r>
  <r>
    <x v="7"/>
    <n v="2018"/>
    <x v="2"/>
    <x v="13"/>
    <x v="0"/>
    <x v="0"/>
    <n v="3135677.69"/>
    <n v="16462.939999999999"/>
    <n v="0"/>
    <n v="14682.66"/>
    <n v="1722.15"/>
    <n v="58.13"/>
  </r>
  <r>
    <x v="7"/>
    <n v="2018"/>
    <x v="2"/>
    <x v="13"/>
    <x v="0"/>
    <x v="1"/>
    <n v="1424808.71"/>
    <n v="0"/>
    <n v="0"/>
    <n v="0"/>
    <n v="0"/>
    <n v="0"/>
  </r>
  <r>
    <x v="7"/>
    <n v="2018"/>
    <x v="2"/>
    <x v="13"/>
    <x v="1"/>
    <x v="0"/>
    <n v="147934.44"/>
    <n v="8640.7199999999993"/>
    <n v="0"/>
    <n v="7407.31"/>
    <n v="1207.78"/>
    <n v="25.63"/>
  </r>
  <r>
    <x v="7"/>
    <n v="2018"/>
    <x v="2"/>
    <x v="13"/>
    <x v="1"/>
    <x v="1"/>
    <n v="1382.87"/>
    <n v="0"/>
    <n v="0"/>
    <n v="0"/>
    <n v="0"/>
    <n v="0"/>
  </r>
  <r>
    <x v="7"/>
    <n v="2018"/>
    <x v="2"/>
    <x v="15"/>
    <x v="0"/>
    <x v="0"/>
    <n v="2392.56"/>
    <n v="112.37"/>
    <n v="0"/>
    <n v="81.61"/>
    <n v="30.76"/>
    <n v="0"/>
  </r>
  <r>
    <x v="7"/>
    <n v="2018"/>
    <x v="2"/>
    <x v="15"/>
    <x v="1"/>
    <x v="0"/>
    <n v="2470.41"/>
    <n v="0"/>
    <n v="0"/>
    <n v="0"/>
    <n v="0"/>
    <n v="0"/>
  </r>
  <r>
    <x v="8"/>
    <n v="2018"/>
    <x v="2"/>
    <x v="0"/>
    <x v="0"/>
    <x v="0"/>
    <n v="31641416.149999999"/>
    <n v="30354486.199999999"/>
    <n v="3341.76"/>
    <n v="28389238.859999999"/>
    <n v="1692027.45"/>
    <n v="253423.63"/>
  </r>
  <r>
    <x v="8"/>
    <n v="2018"/>
    <x v="2"/>
    <x v="0"/>
    <x v="1"/>
    <x v="0"/>
    <n v="117074.85"/>
    <n v="75672.850000000006"/>
    <n v="0"/>
    <n v="58395.3"/>
    <n v="12857.61"/>
    <n v="4368.0600000000004"/>
  </r>
  <r>
    <x v="8"/>
    <n v="2018"/>
    <x v="2"/>
    <x v="1"/>
    <x v="0"/>
    <x v="0"/>
    <n v="13091866.43"/>
    <n v="12916867.1"/>
    <n v="0"/>
    <n v="12622499.73"/>
    <n v="265182.75"/>
    <n v="28088.799999999999"/>
  </r>
  <r>
    <x v="8"/>
    <n v="2018"/>
    <x v="2"/>
    <x v="1"/>
    <x v="1"/>
    <x v="0"/>
    <n v="907912.61"/>
    <n v="687013.11"/>
    <n v="0"/>
    <n v="611179.57999999996"/>
    <n v="58764.66"/>
    <n v="16950.14"/>
  </r>
  <r>
    <x v="8"/>
    <n v="2018"/>
    <x v="2"/>
    <x v="2"/>
    <x v="0"/>
    <x v="0"/>
    <n v="1723959.7"/>
    <n v="1685569.47"/>
    <n v="0"/>
    <n v="1677571.42"/>
    <n v="4997.25"/>
    <n v="2930.19"/>
  </r>
  <r>
    <x v="8"/>
    <n v="2018"/>
    <x v="2"/>
    <x v="2"/>
    <x v="1"/>
    <x v="0"/>
    <n v="37089.03"/>
    <n v="36560.71"/>
    <n v="0"/>
    <n v="36544.58"/>
    <n v="16.13"/>
    <n v="0"/>
  </r>
  <r>
    <x v="8"/>
    <n v="2018"/>
    <x v="2"/>
    <x v="3"/>
    <x v="0"/>
    <x v="0"/>
    <n v="521255.98"/>
    <n v="518034.82"/>
    <n v="0"/>
    <n v="515625.29"/>
    <n v="2345.46"/>
    <n v="64.069999999999993"/>
  </r>
  <r>
    <x v="8"/>
    <n v="2018"/>
    <x v="2"/>
    <x v="3"/>
    <x v="1"/>
    <x v="0"/>
    <n v="182215.56"/>
    <n v="143212.17000000001"/>
    <n v="0"/>
    <n v="125327.29"/>
    <n v="13828.35"/>
    <n v="4056.53"/>
  </r>
  <r>
    <x v="8"/>
    <n v="2018"/>
    <x v="2"/>
    <x v="4"/>
    <x v="0"/>
    <x v="0"/>
    <n v="1313419.3899999999"/>
    <n v="1304235.0900000001"/>
    <n v="0"/>
    <n v="1304235.0900000001"/>
    <n v="0"/>
    <n v="0"/>
  </r>
  <r>
    <x v="8"/>
    <n v="2018"/>
    <x v="2"/>
    <x v="4"/>
    <x v="1"/>
    <x v="0"/>
    <n v="37158.800000000003"/>
    <n v="17703.82"/>
    <n v="0"/>
    <n v="17492.3"/>
    <n v="121.49"/>
    <n v="90.03"/>
  </r>
  <r>
    <x v="8"/>
    <n v="2018"/>
    <x v="2"/>
    <x v="5"/>
    <x v="0"/>
    <x v="0"/>
    <n v="803194.11"/>
    <n v="786895.26"/>
    <n v="1426.98"/>
    <n v="784215.15"/>
    <n v="978.87"/>
    <n v="0"/>
  </r>
  <r>
    <x v="8"/>
    <n v="2018"/>
    <x v="2"/>
    <x v="5"/>
    <x v="1"/>
    <x v="0"/>
    <n v="3147.93"/>
    <n v="2963.68"/>
    <n v="0"/>
    <n v="2963.68"/>
    <n v="0"/>
    <n v="0"/>
  </r>
  <r>
    <x v="8"/>
    <n v="2018"/>
    <x v="2"/>
    <x v="6"/>
    <x v="0"/>
    <x v="0"/>
    <n v="518679.43"/>
    <n v="518501.68"/>
    <n v="0"/>
    <n v="518501.68"/>
    <n v="0"/>
    <n v="0"/>
  </r>
  <r>
    <x v="8"/>
    <n v="2018"/>
    <x v="2"/>
    <x v="6"/>
    <x v="1"/>
    <x v="0"/>
    <n v="13401.91"/>
    <n v="12509.19"/>
    <n v="0"/>
    <n v="12509.19"/>
    <n v="0"/>
    <n v="0"/>
  </r>
  <r>
    <x v="8"/>
    <n v="2018"/>
    <x v="2"/>
    <x v="7"/>
    <x v="0"/>
    <x v="0"/>
    <n v="1030663.7"/>
    <n v="978070.7"/>
    <n v="0"/>
    <n v="928768.47"/>
    <n v="41822.78"/>
    <n v="7125.15"/>
  </r>
  <r>
    <x v="8"/>
    <n v="2018"/>
    <x v="2"/>
    <x v="8"/>
    <x v="0"/>
    <x v="0"/>
    <n v="2662296.33"/>
    <n v="2653964.31"/>
    <n v="0"/>
    <n v="2647561.9300000002"/>
    <n v="6402.38"/>
    <n v="0"/>
  </r>
  <r>
    <x v="8"/>
    <n v="2018"/>
    <x v="2"/>
    <x v="8"/>
    <x v="1"/>
    <x v="0"/>
    <n v="230.41"/>
    <n v="230.41"/>
    <n v="0"/>
    <n v="230.41"/>
    <n v="0"/>
    <n v="0"/>
  </r>
  <r>
    <x v="8"/>
    <n v="2018"/>
    <x v="2"/>
    <x v="9"/>
    <x v="0"/>
    <x v="0"/>
    <n v="86876.01"/>
    <n v="88458.71"/>
    <n v="0"/>
    <n v="87487.27"/>
    <n v="971.44"/>
    <n v="0"/>
  </r>
  <r>
    <x v="8"/>
    <n v="2018"/>
    <x v="2"/>
    <x v="10"/>
    <x v="0"/>
    <x v="0"/>
    <n v="1515082.22"/>
    <n v="1487974.92"/>
    <n v="0"/>
    <n v="1487711.52"/>
    <n v="263.39999999999998"/>
    <n v="0"/>
  </r>
  <r>
    <x v="8"/>
    <n v="2018"/>
    <x v="2"/>
    <x v="10"/>
    <x v="1"/>
    <x v="0"/>
    <n v="12808.28"/>
    <n v="12629.96"/>
    <n v="0"/>
    <n v="12472.13"/>
    <n v="157.83000000000001"/>
    <n v="0"/>
  </r>
  <r>
    <x v="8"/>
    <n v="2018"/>
    <x v="2"/>
    <x v="11"/>
    <x v="0"/>
    <x v="0"/>
    <n v="223.64"/>
    <n v="192.88"/>
    <n v="0"/>
    <n v="192.88"/>
    <n v="0"/>
    <n v="0"/>
  </r>
  <r>
    <x v="8"/>
    <n v="2018"/>
    <x v="2"/>
    <x v="12"/>
    <x v="0"/>
    <x v="0"/>
    <n v="307555.64"/>
    <n v="316137.36"/>
    <n v="0"/>
    <n v="307721.19"/>
    <n v="6674.81"/>
    <n v="1616.99"/>
  </r>
  <r>
    <x v="8"/>
    <n v="2018"/>
    <x v="2"/>
    <x v="12"/>
    <x v="1"/>
    <x v="0"/>
    <n v="547.29"/>
    <n v="547.29"/>
    <n v="0"/>
    <n v="547.29"/>
    <n v="0"/>
    <n v="0"/>
  </r>
  <r>
    <x v="8"/>
    <n v="2018"/>
    <x v="2"/>
    <x v="13"/>
    <x v="0"/>
    <x v="0"/>
    <n v="2365745.29"/>
    <n v="30653.68"/>
    <n v="0"/>
    <n v="30125.14"/>
    <n v="470.56"/>
    <n v="57.98"/>
  </r>
  <r>
    <x v="8"/>
    <n v="2018"/>
    <x v="2"/>
    <x v="13"/>
    <x v="0"/>
    <x v="1"/>
    <n v="1996298.05"/>
    <n v="0"/>
    <n v="0"/>
    <n v="0"/>
    <n v="0"/>
    <n v="0"/>
  </r>
  <r>
    <x v="8"/>
    <n v="2018"/>
    <x v="2"/>
    <x v="13"/>
    <x v="1"/>
    <x v="0"/>
    <n v="150076.84"/>
    <n v="9268.5400000000009"/>
    <n v="0"/>
    <n v="7280.66"/>
    <n v="1950.43"/>
    <n v="37.450000000000003"/>
  </r>
  <r>
    <x v="8"/>
    <n v="2018"/>
    <x v="2"/>
    <x v="13"/>
    <x v="1"/>
    <x v="1"/>
    <n v="2086.84"/>
    <n v="0"/>
    <n v="0"/>
    <n v="0"/>
    <n v="0"/>
    <n v="0"/>
  </r>
  <r>
    <x v="8"/>
    <n v="2018"/>
    <x v="2"/>
    <x v="15"/>
    <x v="0"/>
    <x v="0"/>
    <n v="2023.75"/>
    <n v="124.92"/>
    <n v="0"/>
    <n v="89.52"/>
    <n v="35.4"/>
    <n v="0"/>
  </r>
  <r>
    <x v="8"/>
    <n v="2018"/>
    <x v="2"/>
    <x v="15"/>
    <x v="1"/>
    <x v="0"/>
    <n v="1138.1300000000001"/>
    <n v="0"/>
    <n v="0"/>
    <n v="0"/>
    <n v="0"/>
    <n v="0"/>
  </r>
  <r>
    <x v="9"/>
    <n v="2018"/>
    <x v="2"/>
    <x v="0"/>
    <x v="0"/>
    <x v="0"/>
    <n v="31482912.91"/>
    <n v="30407491.190000001"/>
    <n v="5754.36"/>
    <n v="27789862.75"/>
    <n v="2292560.02"/>
    <n v="290948.07"/>
  </r>
  <r>
    <x v="9"/>
    <n v="2018"/>
    <x v="2"/>
    <x v="0"/>
    <x v="1"/>
    <x v="0"/>
    <n v="149392.07"/>
    <n v="88060.479999999996"/>
    <n v="0"/>
    <n v="64645.72"/>
    <n v="18383.62"/>
    <n v="4966.5"/>
  </r>
  <r>
    <x v="9"/>
    <n v="2018"/>
    <x v="2"/>
    <x v="1"/>
    <x v="0"/>
    <x v="0"/>
    <n v="11698569.390000001"/>
    <n v="12086594.970000001"/>
    <n v="0"/>
    <n v="11723131.800000001"/>
    <n v="319217.5"/>
    <n v="42955.7"/>
  </r>
  <r>
    <x v="9"/>
    <n v="2018"/>
    <x v="2"/>
    <x v="1"/>
    <x v="1"/>
    <x v="0"/>
    <n v="1044598.16"/>
    <n v="795854.3"/>
    <n v="0"/>
    <n v="699880.39"/>
    <n v="74649.7"/>
    <n v="21181.18"/>
  </r>
  <r>
    <x v="9"/>
    <n v="2018"/>
    <x v="2"/>
    <x v="2"/>
    <x v="0"/>
    <x v="0"/>
    <n v="1552794.52"/>
    <n v="1506214.08"/>
    <n v="0"/>
    <n v="1491671.3"/>
    <n v="10519.62"/>
    <n v="3564.59"/>
  </r>
  <r>
    <x v="9"/>
    <n v="2018"/>
    <x v="2"/>
    <x v="2"/>
    <x v="1"/>
    <x v="0"/>
    <n v="33782.54"/>
    <n v="33374.959999999999"/>
    <n v="0"/>
    <n v="33358.89"/>
    <n v="16.07"/>
    <n v="0"/>
  </r>
  <r>
    <x v="9"/>
    <n v="2018"/>
    <x v="2"/>
    <x v="3"/>
    <x v="0"/>
    <x v="0"/>
    <n v="359403.86"/>
    <n v="358940.42"/>
    <n v="0"/>
    <n v="357448.75"/>
    <n v="1491.67"/>
    <n v="0"/>
  </r>
  <r>
    <x v="9"/>
    <n v="2018"/>
    <x v="2"/>
    <x v="3"/>
    <x v="1"/>
    <x v="0"/>
    <n v="186100.46"/>
    <n v="151500.85"/>
    <n v="0"/>
    <n v="130262.35"/>
    <n v="17297.3"/>
    <n v="3941.2"/>
  </r>
  <r>
    <x v="9"/>
    <n v="2018"/>
    <x v="2"/>
    <x v="4"/>
    <x v="0"/>
    <x v="0"/>
    <n v="1077660.1399999999"/>
    <n v="1073646.52"/>
    <n v="0"/>
    <n v="1073646.52"/>
    <n v="0"/>
    <n v="0"/>
  </r>
  <r>
    <x v="9"/>
    <n v="2018"/>
    <x v="2"/>
    <x v="4"/>
    <x v="1"/>
    <x v="0"/>
    <n v="52271.22"/>
    <n v="28411.31"/>
    <n v="0"/>
    <n v="28076.02"/>
    <n v="151.1"/>
    <n v="184.19"/>
  </r>
  <r>
    <x v="9"/>
    <n v="2018"/>
    <x v="2"/>
    <x v="5"/>
    <x v="0"/>
    <x v="0"/>
    <n v="901128.79"/>
    <n v="905739.92"/>
    <n v="0"/>
    <n v="897951.73"/>
    <n v="7784.19"/>
    <n v="4"/>
  </r>
  <r>
    <x v="9"/>
    <n v="2018"/>
    <x v="2"/>
    <x v="5"/>
    <x v="1"/>
    <x v="0"/>
    <n v="3104.49"/>
    <n v="2946.85"/>
    <n v="0"/>
    <n v="2946.85"/>
    <n v="0"/>
    <n v="0"/>
  </r>
  <r>
    <x v="9"/>
    <n v="2018"/>
    <x v="2"/>
    <x v="6"/>
    <x v="0"/>
    <x v="0"/>
    <n v="660587.14"/>
    <n v="660587.14"/>
    <n v="0"/>
    <n v="660587.14"/>
    <n v="0"/>
    <n v="0"/>
  </r>
  <r>
    <x v="9"/>
    <n v="2018"/>
    <x v="2"/>
    <x v="6"/>
    <x v="1"/>
    <x v="0"/>
    <n v="15144.63"/>
    <n v="15055.73"/>
    <n v="0"/>
    <n v="15055.73"/>
    <n v="0"/>
    <n v="0"/>
  </r>
  <r>
    <x v="9"/>
    <n v="2018"/>
    <x v="2"/>
    <x v="7"/>
    <x v="0"/>
    <x v="0"/>
    <n v="1033628.93"/>
    <n v="988555.53"/>
    <n v="0"/>
    <n v="922476.12"/>
    <n v="58326.79"/>
    <n v="7341.93"/>
  </r>
  <r>
    <x v="9"/>
    <n v="2018"/>
    <x v="2"/>
    <x v="8"/>
    <x v="0"/>
    <x v="0"/>
    <n v="2234103.4500000002"/>
    <n v="2249187.52"/>
    <n v="0"/>
    <n v="2236679.89"/>
    <n v="12507.63"/>
    <n v="0"/>
  </r>
  <r>
    <x v="9"/>
    <n v="2018"/>
    <x v="2"/>
    <x v="8"/>
    <x v="1"/>
    <x v="0"/>
    <n v="229.43"/>
    <n v="229.43"/>
    <n v="0"/>
    <n v="229.43"/>
    <n v="0"/>
    <n v="0"/>
  </r>
  <r>
    <x v="9"/>
    <n v="2018"/>
    <x v="2"/>
    <x v="9"/>
    <x v="0"/>
    <x v="0"/>
    <n v="82376.240000000005"/>
    <n v="71060.05"/>
    <n v="0"/>
    <n v="66127.509999999995"/>
    <n v="4932.54"/>
    <n v="0"/>
  </r>
  <r>
    <x v="9"/>
    <n v="2018"/>
    <x v="2"/>
    <x v="10"/>
    <x v="0"/>
    <x v="0"/>
    <n v="1318156.53"/>
    <n v="1353279.4"/>
    <n v="0"/>
    <n v="1352650.04"/>
    <n v="629.36"/>
    <n v="0"/>
  </r>
  <r>
    <x v="9"/>
    <n v="2018"/>
    <x v="2"/>
    <x v="10"/>
    <x v="1"/>
    <x v="0"/>
    <n v="18412.3"/>
    <n v="18266.13"/>
    <n v="0"/>
    <n v="18104.88"/>
    <n v="161.25"/>
    <n v="0"/>
  </r>
  <r>
    <x v="9"/>
    <n v="2018"/>
    <x v="2"/>
    <x v="11"/>
    <x v="0"/>
    <x v="0"/>
    <n v="191.41"/>
    <n v="160.35"/>
    <n v="0"/>
    <n v="160.35"/>
    <n v="0"/>
    <n v="0"/>
  </r>
  <r>
    <x v="9"/>
    <n v="2018"/>
    <x v="2"/>
    <x v="12"/>
    <x v="0"/>
    <x v="0"/>
    <n v="323944.11"/>
    <n v="323406.3"/>
    <n v="0"/>
    <n v="310939.31"/>
    <n v="10141.290000000001"/>
    <n v="2125.4899999999998"/>
  </r>
  <r>
    <x v="9"/>
    <n v="2018"/>
    <x v="2"/>
    <x v="12"/>
    <x v="1"/>
    <x v="0"/>
    <n v="622.4"/>
    <n v="586.1"/>
    <n v="0"/>
    <n v="586.1"/>
    <n v="0"/>
    <n v="0"/>
  </r>
  <r>
    <x v="9"/>
    <n v="2018"/>
    <x v="2"/>
    <x v="13"/>
    <x v="0"/>
    <x v="0"/>
    <n v="1837956.68"/>
    <n v="37286.01"/>
    <n v="0"/>
    <n v="29985.97"/>
    <n v="3963.54"/>
    <n v="3336.5"/>
  </r>
  <r>
    <x v="9"/>
    <n v="2018"/>
    <x v="2"/>
    <x v="13"/>
    <x v="0"/>
    <x v="1"/>
    <n v="1757940.09"/>
    <n v="0"/>
    <n v="0"/>
    <n v="0"/>
    <n v="0"/>
    <n v="0"/>
  </r>
  <r>
    <x v="9"/>
    <n v="2018"/>
    <x v="2"/>
    <x v="13"/>
    <x v="1"/>
    <x v="0"/>
    <n v="170465.77"/>
    <n v="9131.82"/>
    <n v="0"/>
    <n v="6903.25"/>
    <n v="2191.44"/>
    <n v="37.130000000000003"/>
  </r>
  <r>
    <x v="9"/>
    <n v="2018"/>
    <x v="2"/>
    <x v="13"/>
    <x v="1"/>
    <x v="1"/>
    <n v="2031.08"/>
    <n v="0"/>
    <n v="0"/>
    <n v="0"/>
    <n v="0"/>
    <n v="0"/>
  </r>
  <r>
    <x v="9"/>
    <n v="2018"/>
    <x v="2"/>
    <x v="15"/>
    <x v="0"/>
    <x v="0"/>
    <n v="10904.93"/>
    <n v="121.66"/>
    <n v="0"/>
    <n v="89.52"/>
    <n v="32.14"/>
    <n v="0"/>
  </r>
  <r>
    <x v="9"/>
    <n v="2018"/>
    <x v="2"/>
    <x v="15"/>
    <x v="1"/>
    <x v="0"/>
    <n v="5420.37"/>
    <n v="0"/>
    <n v="0"/>
    <n v="0"/>
    <n v="0"/>
    <n v="0"/>
  </r>
  <r>
    <x v="10"/>
    <n v="2018"/>
    <x v="2"/>
    <x v="0"/>
    <x v="0"/>
    <x v="0"/>
    <n v="30943541.050000001"/>
    <n v="29762649.420000002"/>
    <n v="10940.66"/>
    <n v="26099910.98"/>
    <n v="3285537.45"/>
    <n v="313148.71999999997"/>
  </r>
  <r>
    <x v="10"/>
    <n v="2018"/>
    <x v="2"/>
    <x v="0"/>
    <x v="1"/>
    <x v="0"/>
    <n v="155499.45000000001"/>
    <n v="81324.08"/>
    <n v="0"/>
    <n v="57788.86"/>
    <n v="18177"/>
    <n v="5243.26"/>
  </r>
  <r>
    <x v="10"/>
    <n v="2018"/>
    <x v="2"/>
    <x v="1"/>
    <x v="0"/>
    <x v="0"/>
    <n v="12006907.17"/>
    <n v="11960997.73"/>
    <n v="0"/>
    <n v="11366065.560000001"/>
    <n v="539671.04000000004"/>
    <n v="50992.91"/>
  </r>
  <r>
    <x v="10"/>
    <n v="2018"/>
    <x v="2"/>
    <x v="1"/>
    <x v="1"/>
    <x v="0"/>
    <n v="1049707.9099999999"/>
    <n v="755398.91"/>
    <n v="0"/>
    <n v="624847.24"/>
    <n v="110067.47"/>
    <n v="19727.939999999999"/>
  </r>
  <r>
    <x v="10"/>
    <n v="2018"/>
    <x v="2"/>
    <x v="2"/>
    <x v="0"/>
    <x v="0"/>
    <n v="1503348.86"/>
    <n v="1563176.64"/>
    <n v="0"/>
    <n v="1542555.85"/>
    <n v="17158.78"/>
    <n v="3200.99"/>
  </r>
  <r>
    <x v="10"/>
    <n v="2018"/>
    <x v="2"/>
    <x v="2"/>
    <x v="1"/>
    <x v="0"/>
    <n v="22164.9"/>
    <n v="21734.959999999999"/>
    <n v="0"/>
    <n v="21718.89"/>
    <n v="16.07"/>
    <n v="0"/>
  </r>
  <r>
    <x v="10"/>
    <n v="2018"/>
    <x v="2"/>
    <x v="3"/>
    <x v="0"/>
    <x v="0"/>
    <n v="387926.18"/>
    <n v="382316.56"/>
    <n v="0"/>
    <n v="380058.38"/>
    <n v="2258.1799999999998"/>
    <n v="0"/>
  </r>
  <r>
    <x v="10"/>
    <n v="2018"/>
    <x v="2"/>
    <x v="3"/>
    <x v="1"/>
    <x v="0"/>
    <n v="178663.69"/>
    <n v="148520.19"/>
    <n v="0"/>
    <n v="125371.71"/>
    <n v="18449.650000000001"/>
    <n v="4111.51"/>
  </r>
  <r>
    <x v="10"/>
    <n v="2018"/>
    <x v="2"/>
    <x v="4"/>
    <x v="0"/>
    <x v="0"/>
    <n v="1117754.9099999999"/>
    <n v="1104344.21"/>
    <n v="0"/>
    <n v="1099881.54"/>
    <n v="4462.67"/>
    <n v="0"/>
  </r>
  <r>
    <x v="10"/>
    <n v="2018"/>
    <x v="2"/>
    <x v="4"/>
    <x v="1"/>
    <x v="0"/>
    <n v="46821.23"/>
    <n v="23210.33"/>
    <n v="0"/>
    <n v="22264.74"/>
    <n v="799.16"/>
    <n v="146.43"/>
  </r>
  <r>
    <x v="10"/>
    <n v="2018"/>
    <x v="2"/>
    <x v="5"/>
    <x v="0"/>
    <x v="0"/>
    <n v="836223.56"/>
    <n v="836863.59"/>
    <n v="0"/>
    <n v="826087.1"/>
    <n v="10063.89"/>
    <n v="178.16"/>
  </r>
  <r>
    <x v="10"/>
    <n v="2018"/>
    <x v="2"/>
    <x v="5"/>
    <x v="1"/>
    <x v="0"/>
    <n v="3115.61"/>
    <n v="2983"/>
    <n v="0"/>
    <n v="2983"/>
    <n v="0"/>
    <n v="0"/>
  </r>
  <r>
    <x v="10"/>
    <n v="2018"/>
    <x v="2"/>
    <x v="6"/>
    <x v="0"/>
    <x v="0"/>
    <n v="576662.81000000006"/>
    <n v="573629.29"/>
    <n v="0"/>
    <n v="573208.72"/>
    <n v="420.57"/>
    <n v="0"/>
  </r>
  <r>
    <x v="10"/>
    <n v="2018"/>
    <x v="2"/>
    <x v="6"/>
    <x v="1"/>
    <x v="0"/>
    <n v="14273.69"/>
    <n v="14273.69"/>
    <n v="0"/>
    <n v="14273.69"/>
    <n v="0"/>
    <n v="0"/>
  </r>
  <r>
    <x v="10"/>
    <n v="2018"/>
    <x v="2"/>
    <x v="7"/>
    <x v="0"/>
    <x v="0"/>
    <n v="995088.5"/>
    <n v="947180.89"/>
    <n v="0"/>
    <n v="856430.03"/>
    <n v="82941.94"/>
    <n v="6752.61"/>
  </r>
  <r>
    <x v="10"/>
    <n v="2018"/>
    <x v="2"/>
    <x v="8"/>
    <x v="0"/>
    <x v="0"/>
    <n v="2367873.9900000002"/>
    <n v="2391556.59"/>
    <n v="0"/>
    <n v="2334904.42"/>
    <n v="56652.17"/>
    <n v="0"/>
  </r>
  <r>
    <x v="10"/>
    <n v="2018"/>
    <x v="2"/>
    <x v="8"/>
    <x v="1"/>
    <x v="0"/>
    <n v="229.43"/>
    <n v="229.43"/>
    <n v="0"/>
    <n v="229.43"/>
    <n v="0"/>
    <n v="0"/>
  </r>
  <r>
    <x v="10"/>
    <n v="2018"/>
    <x v="2"/>
    <x v="9"/>
    <x v="0"/>
    <x v="0"/>
    <n v="-415119.86"/>
    <n v="99482.89"/>
    <n v="0"/>
    <n v="94428.33"/>
    <n v="5054.5600000000004"/>
    <n v="0"/>
  </r>
  <r>
    <x v="10"/>
    <n v="2018"/>
    <x v="2"/>
    <x v="10"/>
    <x v="0"/>
    <x v="0"/>
    <n v="1661326.8"/>
    <n v="1663406.18"/>
    <n v="0"/>
    <n v="1643461.46"/>
    <n v="15785.69"/>
    <n v="0"/>
  </r>
  <r>
    <x v="10"/>
    <n v="2018"/>
    <x v="2"/>
    <x v="10"/>
    <x v="1"/>
    <x v="0"/>
    <n v="15599.16"/>
    <n v="15475.92"/>
    <n v="0"/>
    <n v="15101.64"/>
    <n v="374.28"/>
    <n v="0"/>
  </r>
  <r>
    <x v="10"/>
    <n v="2018"/>
    <x v="2"/>
    <x v="11"/>
    <x v="0"/>
    <x v="0"/>
    <n v="199.15"/>
    <n v="168.09"/>
    <n v="0"/>
    <n v="168.09"/>
    <n v="0"/>
    <n v="0"/>
  </r>
  <r>
    <x v="10"/>
    <n v="2018"/>
    <x v="2"/>
    <x v="12"/>
    <x v="0"/>
    <x v="0"/>
    <n v="348965.08"/>
    <n v="336113.64"/>
    <n v="0"/>
    <n v="318232.45"/>
    <n v="15767.37"/>
    <n v="1980.34"/>
  </r>
  <r>
    <x v="10"/>
    <n v="2018"/>
    <x v="2"/>
    <x v="12"/>
    <x v="1"/>
    <x v="0"/>
    <n v="577.11"/>
    <n v="559.25"/>
    <n v="0"/>
    <n v="559.25"/>
    <n v="0"/>
    <n v="0"/>
  </r>
  <r>
    <x v="10"/>
    <n v="2018"/>
    <x v="2"/>
    <x v="13"/>
    <x v="0"/>
    <x v="0"/>
    <n v="1822648.22"/>
    <n v="22815.73"/>
    <n v="0"/>
    <n v="21176.63"/>
    <n v="1615.33"/>
    <n v="23.77"/>
  </r>
  <r>
    <x v="10"/>
    <n v="2018"/>
    <x v="2"/>
    <x v="13"/>
    <x v="0"/>
    <x v="1"/>
    <n v="1744552.56"/>
    <n v="0"/>
    <n v="0"/>
    <n v="0"/>
    <n v="0"/>
    <n v="0"/>
  </r>
  <r>
    <x v="10"/>
    <n v="2018"/>
    <x v="2"/>
    <x v="13"/>
    <x v="1"/>
    <x v="0"/>
    <n v="161942.69"/>
    <n v="9228.09"/>
    <n v="0"/>
    <n v="6737.3"/>
    <n v="2437.59"/>
    <n v="37.130000000000003"/>
  </r>
  <r>
    <x v="10"/>
    <n v="2018"/>
    <x v="2"/>
    <x v="13"/>
    <x v="1"/>
    <x v="1"/>
    <n v="2031.08"/>
    <n v="0"/>
    <n v="0"/>
    <n v="0"/>
    <n v="0"/>
    <n v="0"/>
  </r>
  <r>
    <x v="10"/>
    <n v="2018"/>
    <x v="2"/>
    <x v="15"/>
    <x v="0"/>
    <x v="0"/>
    <n v="2888.36"/>
    <n v="98.47"/>
    <n v="0"/>
    <n v="66.33"/>
    <n v="32.14"/>
    <n v="0"/>
  </r>
  <r>
    <x v="10"/>
    <n v="2018"/>
    <x v="2"/>
    <x v="15"/>
    <x v="1"/>
    <x v="0"/>
    <n v="2792.71"/>
    <n v="34.630000000000003"/>
    <n v="0"/>
    <n v="34.630000000000003"/>
    <n v="0"/>
    <n v="0"/>
  </r>
  <r>
    <x v="11"/>
    <n v="2018"/>
    <x v="2"/>
    <x v="0"/>
    <x v="0"/>
    <x v="0"/>
    <n v="30479727.420000002"/>
    <n v="29245397.489999998"/>
    <n v="2062.46"/>
    <n v="23072614.629999999"/>
    <n v="5707950.29"/>
    <n v="307461.82"/>
  </r>
  <r>
    <x v="11"/>
    <n v="2018"/>
    <x v="2"/>
    <x v="0"/>
    <x v="1"/>
    <x v="0"/>
    <n v="156638.76999999999"/>
    <n v="85710.1"/>
    <n v="0"/>
    <n v="51464.08"/>
    <n v="28012.14"/>
    <n v="5884.5"/>
  </r>
  <r>
    <x v="11"/>
    <n v="2018"/>
    <x v="2"/>
    <x v="1"/>
    <x v="0"/>
    <x v="0"/>
    <n v="11890168.529999999"/>
    <n v="11555804.65"/>
    <n v="67.36"/>
    <n v="10415650.68"/>
    <n v="1056491.1200000001"/>
    <n v="32617.16"/>
  </r>
  <r>
    <x v="11"/>
    <n v="2018"/>
    <x v="2"/>
    <x v="1"/>
    <x v="1"/>
    <x v="0"/>
    <n v="1022342.01"/>
    <n v="732142.96"/>
    <n v="0"/>
    <n v="567162.36"/>
    <n v="141448.26"/>
    <n v="20938.080000000002"/>
  </r>
  <r>
    <x v="11"/>
    <n v="2018"/>
    <x v="2"/>
    <x v="2"/>
    <x v="0"/>
    <x v="0"/>
    <n v="1400279.7"/>
    <n v="1396458.03"/>
    <n v="0"/>
    <n v="1350650.74"/>
    <n v="41051.67"/>
    <n v="3228.12"/>
  </r>
  <r>
    <x v="11"/>
    <n v="2018"/>
    <x v="2"/>
    <x v="2"/>
    <x v="1"/>
    <x v="0"/>
    <n v="42429.52"/>
    <n v="38484.959999999999"/>
    <n v="0"/>
    <n v="38461.1"/>
    <n v="23.86"/>
    <n v="0"/>
  </r>
  <r>
    <x v="11"/>
    <n v="2018"/>
    <x v="2"/>
    <x v="3"/>
    <x v="0"/>
    <x v="0"/>
    <n v="365363.59"/>
    <n v="363085.77"/>
    <n v="0"/>
    <n v="336736.4"/>
    <n v="22052.12"/>
    <n v="0"/>
  </r>
  <r>
    <x v="11"/>
    <n v="2018"/>
    <x v="2"/>
    <x v="3"/>
    <x v="1"/>
    <x v="0"/>
    <n v="176810.07"/>
    <n v="147175.19"/>
    <n v="0"/>
    <n v="120201.71"/>
    <n v="21918.47"/>
    <n v="4163.12"/>
  </r>
  <r>
    <x v="11"/>
    <n v="2018"/>
    <x v="2"/>
    <x v="4"/>
    <x v="0"/>
    <x v="0"/>
    <n v="1069736.93"/>
    <n v="1055294.53"/>
    <n v="0"/>
    <n v="239172.0055"/>
    <n v="816114.53"/>
    <n v="0"/>
  </r>
  <r>
    <x v="11"/>
    <n v="2018"/>
    <x v="2"/>
    <x v="4"/>
    <x v="1"/>
    <x v="0"/>
    <n v="44735.24"/>
    <n v="23194.16"/>
    <n v="0"/>
    <n v="763.4"/>
    <n v="22279.1"/>
    <n v="151.66"/>
  </r>
  <r>
    <x v="11"/>
    <n v="2018"/>
    <x v="2"/>
    <x v="5"/>
    <x v="0"/>
    <x v="0"/>
    <n v="789395.34"/>
    <n v="802807.9"/>
    <n v="0"/>
    <n v="771666.2"/>
    <n v="29310.83"/>
    <n v="149.18"/>
  </r>
  <r>
    <x v="11"/>
    <n v="2018"/>
    <x v="2"/>
    <x v="5"/>
    <x v="1"/>
    <x v="0"/>
    <n v="3451.85"/>
    <n v="3338.96"/>
    <n v="0"/>
    <n v="3338.86"/>
    <n v="0.1"/>
    <n v="0"/>
  </r>
  <r>
    <x v="11"/>
    <n v="2018"/>
    <x v="2"/>
    <x v="6"/>
    <x v="0"/>
    <x v="0"/>
    <n v="535361.43000000005"/>
    <n v="535361.43000000005"/>
    <n v="0"/>
    <n v="534539.17000000004"/>
    <n v="822.26"/>
    <n v="0"/>
  </r>
  <r>
    <x v="11"/>
    <n v="2018"/>
    <x v="2"/>
    <x v="6"/>
    <x v="1"/>
    <x v="0"/>
    <n v="14273.69"/>
    <n v="14273.69"/>
    <n v="0"/>
    <n v="14273.69"/>
    <n v="0"/>
    <n v="0"/>
  </r>
  <r>
    <x v="11"/>
    <n v="2018"/>
    <x v="2"/>
    <x v="7"/>
    <x v="0"/>
    <x v="0"/>
    <n v="989372.82"/>
    <n v="935595.16"/>
    <n v="0"/>
    <n v="782098.91"/>
    <n v="142303.84"/>
    <n v="7510.44"/>
  </r>
  <r>
    <x v="11"/>
    <n v="2018"/>
    <x v="2"/>
    <x v="8"/>
    <x v="0"/>
    <x v="0"/>
    <n v="2373634.94"/>
    <n v="2363913.09"/>
    <n v="0"/>
    <n v="2320212.25"/>
    <n v="19374.66"/>
    <n v="0"/>
  </r>
  <r>
    <x v="11"/>
    <n v="2018"/>
    <x v="2"/>
    <x v="8"/>
    <x v="1"/>
    <x v="0"/>
    <n v="-675926.07"/>
    <n v="1931.9"/>
    <n v="0"/>
    <n v="1931.9"/>
    <n v="0"/>
    <n v="0"/>
  </r>
  <r>
    <x v="11"/>
    <n v="2018"/>
    <x v="2"/>
    <x v="9"/>
    <x v="0"/>
    <x v="0"/>
    <n v="84486.93"/>
    <n v="82815.66"/>
    <n v="0"/>
    <n v="76936.78"/>
    <n v="5878.88"/>
    <n v="0"/>
  </r>
  <r>
    <x v="11"/>
    <n v="2018"/>
    <x v="2"/>
    <x v="10"/>
    <x v="0"/>
    <x v="0"/>
    <n v="1010038.28"/>
    <n v="968915.83"/>
    <n v="0"/>
    <n v="802371.58"/>
    <n v="147871.32999999999"/>
    <n v="0"/>
  </r>
  <r>
    <x v="11"/>
    <n v="2018"/>
    <x v="2"/>
    <x v="10"/>
    <x v="1"/>
    <x v="0"/>
    <n v="15606.04"/>
    <n v="10004.049999999999"/>
    <n v="0"/>
    <n v="7599.89"/>
    <n v="2404.16"/>
    <n v="0"/>
  </r>
  <r>
    <x v="11"/>
    <n v="2018"/>
    <x v="2"/>
    <x v="11"/>
    <x v="0"/>
    <x v="0"/>
    <n v="183.67"/>
    <n v="152.61000000000001"/>
    <n v="0"/>
    <n v="152.61000000000001"/>
    <n v="0"/>
    <n v="0"/>
  </r>
  <r>
    <x v="11"/>
    <n v="2018"/>
    <x v="2"/>
    <x v="12"/>
    <x v="0"/>
    <x v="0"/>
    <n v="337211.76"/>
    <n v="326003.86"/>
    <n v="0"/>
    <n v="304066.87"/>
    <n v="18742.89"/>
    <n v="2518.65"/>
  </r>
  <r>
    <x v="11"/>
    <n v="2018"/>
    <x v="2"/>
    <x v="12"/>
    <x v="1"/>
    <x v="0"/>
    <n v="577.11"/>
    <n v="559.25"/>
    <n v="0"/>
    <n v="550.58000000000004"/>
    <n v="8.67"/>
    <n v="0"/>
  </r>
  <r>
    <x v="11"/>
    <n v="2018"/>
    <x v="2"/>
    <x v="13"/>
    <x v="0"/>
    <x v="0"/>
    <n v="1522966.25"/>
    <n v="23306.34"/>
    <n v="0"/>
    <n v="19775.009999999998"/>
    <n v="1913.75"/>
    <n v="1536.57"/>
  </r>
  <r>
    <x v="11"/>
    <n v="2018"/>
    <x v="2"/>
    <x v="13"/>
    <x v="0"/>
    <x v="1"/>
    <n v="1618780.23"/>
    <n v="0"/>
    <n v="0"/>
    <n v="0"/>
    <n v="0"/>
    <n v="0"/>
  </r>
  <r>
    <x v="11"/>
    <n v="2018"/>
    <x v="2"/>
    <x v="13"/>
    <x v="1"/>
    <x v="0"/>
    <n v="159725.23000000001"/>
    <n v="9069.42"/>
    <n v="0"/>
    <n v="5948.59"/>
    <n v="3083.7"/>
    <n v="37.130000000000003"/>
  </r>
  <r>
    <x v="11"/>
    <n v="2018"/>
    <x v="2"/>
    <x v="13"/>
    <x v="1"/>
    <x v="1"/>
    <n v="1939.63"/>
    <n v="0"/>
    <n v="0"/>
    <n v="0"/>
    <n v="0"/>
    <n v="0"/>
  </r>
  <r>
    <x v="11"/>
    <n v="2018"/>
    <x v="2"/>
    <x v="15"/>
    <x v="0"/>
    <x v="0"/>
    <n v="-2910.47"/>
    <n v="121.66"/>
    <n v="0"/>
    <n v="89.52"/>
    <n v="32.14"/>
    <n v="0"/>
  </r>
  <r>
    <x v="11"/>
    <n v="2018"/>
    <x v="2"/>
    <x v="15"/>
    <x v="1"/>
    <x v="0"/>
    <n v="2792.71"/>
    <n v="34.630000000000003"/>
    <n v="0"/>
    <n v="34.630000000000003"/>
    <n v="0"/>
    <n v="0"/>
  </r>
  <r>
    <x v="0"/>
    <n v="2019"/>
    <x v="2"/>
    <x v="0"/>
    <x v="0"/>
    <x v="0"/>
    <n v="30837075.309999999"/>
    <n v="29794153.68"/>
    <n v="4383.05"/>
    <n v="8919654.0199999996"/>
    <n v="19667746.93"/>
    <n v="384605.91"/>
  </r>
  <r>
    <x v="0"/>
    <n v="2019"/>
    <x v="2"/>
    <x v="0"/>
    <x v="1"/>
    <x v="0"/>
    <n v="154247.15"/>
    <n v="84563.58"/>
    <n v="0"/>
    <n v="25624.74"/>
    <n v="50888.75"/>
    <n v="6035.75"/>
  </r>
  <r>
    <x v="0"/>
    <n v="2019"/>
    <x v="2"/>
    <x v="1"/>
    <x v="0"/>
    <x v="0"/>
    <n v="10926451.24"/>
    <n v="10960085.99"/>
    <n v="270.47000000000003"/>
    <n v="3729263.11"/>
    <n v="6771619.0099999998"/>
    <n v="41217.919999999998"/>
  </r>
  <r>
    <x v="0"/>
    <n v="2019"/>
    <x v="2"/>
    <x v="1"/>
    <x v="1"/>
    <x v="0"/>
    <n v="1103545.8899999999"/>
    <n v="768217.62"/>
    <n v="0"/>
    <n v="275713.44"/>
    <n v="446530.52"/>
    <n v="24947.47"/>
  </r>
  <r>
    <x v="0"/>
    <n v="2019"/>
    <x v="2"/>
    <x v="2"/>
    <x v="0"/>
    <x v="0"/>
    <n v="1383689.79"/>
    <n v="1352026.42"/>
    <n v="0"/>
    <n v="455150.69"/>
    <n v="848721.69"/>
    <n v="3349.57"/>
  </r>
  <r>
    <x v="0"/>
    <n v="2019"/>
    <x v="2"/>
    <x v="2"/>
    <x v="1"/>
    <x v="0"/>
    <n v="26875.96"/>
    <n v="26446.02"/>
    <n v="0"/>
    <n v="26044.68"/>
    <n v="401.34"/>
    <n v="0"/>
  </r>
  <r>
    <x v="0"/>
    <n v="2019"/>
    <x v="2"/>
    <x v="3"/>
    <x v="0"/>
    <x v="0"/>
    <n v="359181.77"/>
    <n v="357432.64"/>
    <n v="0"/>
    <n v="33831.910000000003"/>
    <n v="312135.64"/>
    <n v="0"/>
  </r>
  <r>
    <x v="0"/>
    <n v="2019"/>
    <x v="2"/>
    <x v="3"/>
    <x v="1"/>
    <x v="0"/>
    <n v="181852.88"/>
    <n v="149834.69"/>
    <n v="0"/>
    <n v="69788.83"/>
    <n v="69398.66"/>
    <n v="4253.42"/>
  </r>
  <r>
    <x v="0"/>
    <n v="2019"/>
    <x v="2"/>
    <x v="4"/>
    <x v="0"/>
    <x v="0"/>
    <n v="1071757.45"/>
    <n v="1064784.72"/>
    <n v="0"/>
    <n v="39439.33"/>
    <n v="985476.09450000001"/>
    <n v="0"/>
  </r>
  <r>
    <x v="0"/>
    <n v="2019"/>
    <x v="2"/>
    <x v="4"/>
    <x v="1"/>
    <x v="0"/>
    <n v="44610.75"/>
    <n v="23087.43"/>
    <n v="0"/>
    <n v="15.27"/>
    <n v="22920.5"/>
    <n v="151.66"/>
  </r>
  <r>
    <x v="0"/>
    <n v="2019"/>
    <x v="2"/>
    <x v="5"/>
    <x v="0"/>
    <x v="0"/>
    <n v="763063.54"/>
    <n v="759091.7"/>
    <n v="0"/>
    <n v="293136.65999999997"/>
    <n v="421669.77"/>
    <n v="398.84"/>
  </r>
  <r>
    <x v="0"/>
    <n v="2019"/>
    <x v="2"/>
    <x v="5"/>
    <x v="1"/>
    <x v="0"/>
    <n v="3409.56"/>
    <n v="3279.79"/>
    <n v="0"/>
    <n v="1333.07"/>
    <n v="1938.67"/>
    <n v="0"/>
  </r>
  <r>
    <x v="0"/>
    <n v="2019"/>
    <x v="2"/>
    <x v="6"/>
    <x v="0"/>
    <x v="0"/>
    <n v="526870.22"/>
    <n v="526816"/>
    <n v="0"/>
    <n v="93682.05"/>
    <n v="433133.95"/>
    <n v="0"/>
  </r>
  <r>
    <x v="0"/>
    <n v="2019"/>
    <x v="2"/>
    <x v="6"/>
    <x v="1"/>
    <x v="0"/>
    <n v="15209.27"/>
    <n v="14331.06"/>
    <n v="0"/>
    <n v="2368.15"/>
    <n v="11962.91"/>
    <n v="0"/>
  </r>
  <r>
    <x v="0"/>
    <n v="2019"/>
    <x v="2"/>
    <x v="7"/>
    <x v="0"/>
    <x v="0"/>
    <n v="1015785.34"/>
    <n v="960200.09"/>
    <n v="0"/>
    <n v="306074.23"/>
    <n v="616484.75"/>
    <n v="9650.73"/>
  </r>
  <r>
    <x v="0"/>
    <n v="2019"/>
    <x v="2"/>
    <x v="8"/>
    <x v="0"/>
    <x v="0"/>
    <n v="2238377.85"/>
    <n v="2317058.6"/>
    <n v="0"/>
    <n v="713360.39"/>
    <n v="1508783.02"/>
    <n v="0"/>
  </r>
  <r>
    <x v="0"/>
    <n v="2019"/>
    <x v="2"/>
    <x v="8"/>
    <x v="1"/>
    <x v="0"/>
    <n v="229.43"/>
    <n v="229.43"/>
    <n v="0"/>
    <n v="229.43"/>
    <n v="0"/>
    <n v="0"/>
  </r>
  <r>
    <x v="0"/>
    <n v="2019"/>
    <x v="2"/>
    <x v="9"/>
    <x v="0"/>
    <x v="0"/>
    <n v="87549.71"/>
    <n v="86088.39"/>
    <n v="0"/>
    <n v="25447.040000000001"/>
    <n v="58807.24"/>
    <n v="0"/>
  </r>
  <r>
    <x v="0"/>
    <n v="2019"/>
    <x v="2"/>
    <x v="10"/>
    <x v="0"/>
    <x v="0"/>
    <n v="954057.96"/>
    <n v="1041720.57"/>
    <n v="0"/>
    <n v="268541.84000000003"/>
    <n v="765425.33"/>
    <n v="0"/>
  </r>
  <r>
    <x v="0"/>
    <n v="2019"/>
    <x v="2"/>
    <x v="10"/>
    <x v="1"/>
    <x v="0"/>
    <n v="15962.3"/>
    <n v="15767.67"/>
    <n v="0"/>
    <n v="7762.86"/>
    <n v="7743.07"/>
    <n v="0"/>
  </r>
  <r>
    <x v="0"/>
    <n v="2019"/>
    <x v="2"/>
    <x v="11"/>
    <x v="0"/>
    <x v="0"/>
    <n v="234.55"/>
    <n v="203.49"/>
    <n v="0"/>
    <n v="0"/>
    <n v="203.49"/>
    <n v="0"/>
  </r>
  <r>
    <x v="0"/>
    <n v="2019"/>
    <x v="2"/>
    <x v="12"/>
    <x v="0"/>
    <x v="0"/>
    <n v="443706.08"/>
    <n v="443052.32"/>
    <n v="0"/>
    <n v="209562.45"/>
    <n v="208403.37"/>
    <n v="5610.81"/>
  </r>
  <r>
    <x v="0"/>
    <n v="2019"/>
    <x v="2"/>
    <x v="12"/>
    <x v="1"/>
    <x v="0"/>
    <n v="575.88"/>
    <n v="559.25"/>
    <n v="0"/>
    <n v="550.58000000000004"/>
    <n v="8.67"/>
    <n v="0"/>
  </r>
  <r>
    <x v="0"/>
    <n v="2019"/>
    <x v="2"/>
    <x v="13"/>
    <x v="0"/>
    <x v="0"/>
    <n v="1609641.45"/>
    <n v="21422.080000000002"/>
    <n v="0"/>
    <n v="3186.47"/>
    <n v="17390.61"/>
    <n v="838.49"/>
  </r>
  <r>
    <x v="0"/>
    <n v="2019"/>
    <x v="2"/>
    <x v="13"/>
    <x v="0"/>
    <x v="1"/>
    <n v="1664823.43"/>
    <n v="0"/>
    <n v="0"/>
    <n v="0"/>
    <n v="0"/>
    <n v="0"/>
  </r>
  <r>
    <x v="0"/>
    <n v="2019"/>
    <x v="2"/>
    <x v="13"/>
    <x v="1"/>
    <x v="0"/>
    <n v="161631.72"/>
    <n v="9023.8799999999992"/>
    <n v="0"/>
    <n v="643.41"/>
    <n v="8139.93"/>
    <n v="40.03"/>
  </r>
  <r>
    <x v="0"/>
    <n v="2019"/>
    <x v="2"/>
    <x v="13"/>
    <x v="1"/>
    <x v="1"/>
    <n v="2031.08"/>
    <n v="0"/>
    <n v="0"/>
    <n v="0"/>
    <n v="0"/>
    <n v="0"/>
  </r>
  <r>
    <x v="0"/>
    <n v="2019"/>
    <x v="2"/>
    <x v="15"/>
    <x v="0"/>
    <x v="0"/>
    <n v="2927.69"/>
    <n v="106.2"/>
    <n v="0"/>
    <n v="74.06"/>
    <n v="32.14"/>
    <n v="0"/>
  </r>
  <r>
    <x v="0"/>
    <n v="2019"/>
    <x v="2"/>
    <x v="15"/>
    <x v="1"/>
    <x v="0"/>
    <n v="2801.38"/>
    <n v="34.630000000000003"/>
    <n v="0"/>
    <n v="34.630000000000003"/>
    <n v="0"/>
    <n v="0"/>
  </r>
  <r>
    <x v="1"/>
    <n v="2019"/>
    <x v="3"/>
    <x v="0"/>
    <x v="0"/>
    <x v="0"/>
    <n v="28712432.440000001"/>
    <n v="27425796.190000001"/>
    <n v="5241.3500000000004"/>
    <n v="27032474.41"/>
    <n v="385009.4"/>
    <n v="164.93"/>
  </r>
  <r>
    <x v="1"/>
    <n v="2019"/>
    <x v="3"/>
    <x v="0"/>
    <x v="1"/>
    <x v="0"/>
    <n v="140872.64000000001"/>
    <n v="76631.929999999993"/>
    <n v="0"/>
    <n v="70484.17"/>
    <n v="6132.23"/>
    <n v="0"/>
  </r>
  <r>
    <x v="1"/>
    <n v="2019"/>
    <x v="3"/>
    <x v="1"/>
    <x v="0"/>
    <x v="0"/>
    <n v="10640939.109999999"/>
    <n v="10521231.74"/>
    <n v="17499.439999999999"/>
    <n v="10448957.82"/>
    <n v="54635.17"/>
    <n v="0"/>
  </r>
  <r>
    <x v="1"/>
    <n v="2019"/>
    <x v="3"/>
    <x v="1"/>
    <x v="1"/>
    <x v="0"/>
    <n v="988212.64"/>
    <n v="703044.95"/>
    <n v="0"/>
    <n v="677276.23"/>
    <n v="25511.34"/>
    <n v="0"/>
  </r>
  <r>
    <x v="1"/>
    <n v="2019"/>
    <x v="3"/>
    <x v="2"/>
    <x v="0"/>
    <x v="0"/>
    <n v="1334443.99"/>
    <n v="1327912.6100000001"/>
    <n v="131.38"/>
    <n v="1324276.53"/>
    <n v="3504.7"/>
    <n v="0"/>
  </r>
  <r>
    <x v="1"/>
    <n v="2019"/>
    <x v="3"/>
    <x v="2"/>
    <x v="1"/>
    <x v="0"/>
    <n v="21211.4"/>
    <n v="20784.900000000001"/>
    <n v="0"/>
    <n v="20784.900000000001"/>
    <n v="0"/>
    <n v="0"/>
  </r>
  <r>
    <x v="1"/>
    <n v="2019"/>
    <x v="3"/>
    <x v="3"/>
    <x v="0"/>
    <x v="0"/>
    <n v="290862.96999999997"/>
    <n v="369931.54"/>
    <n v="593.16999999999996"/>
    <n v="367167.01"/>
    <n v="2171.36"/>
    <n v="0"/>
  </r>
  <r>
    <x v="1"/>
    <n v="2019"/>
    <x v="3"/>
    <x v="3"/>
    <x v="1"/>
    <x v="0"/>
    <n v="177331.7"/>
    <n v="144313.70000000001"/>
    <n v="0"/>
    <n v="139861.14000000001"/>
    <n v="4452.5600000000004"/>
    <n v="0"/>
  </r>
  <r>
    <x v="1"/>
    <n v="2019"/>
    <x v="3"/>
    <x v="4"/>
    <x v="0"/>
    <x v="0"/>
    <n v="1014873.73"/>
    <n v="1007661.39"/>
    <n v="0"/>
    <n v="1007661.39"/>
    <n v="0"/>
    <n v="0"/>
  </r>
  <r>
    <x v="1"/>
    <n v="2019"/>
    <x v="3"/>
    <x v="4"/>
    <x v="1"/>
    <x v="0"/>
    <n v="45537.15"/>
    <n v="23527.66"/>
    <n v="0"/>
    <n v="23376"/>
    <n v="151.66"/>
    <n v="0"/>
  </r>
  <r>
    <x v="1"/>
    <n v="2019"/>
    <x v="3"/>
    <x v="5"/>
    <x v="0"/>
    <x v="0"/>
    <n v="724729.82"/>
    <n v="704356.08"/>
    <n v="0"/>
    <n v="703747.77"/>
    <n v="608.30999999999995"/>
    <n v="0"/>
  </r>
  <r>
    <x v="1"/>
    <n v="2019"/>
    <x v="3"/>
    <x v="5"/>
    <x v="1"/>
    <x v="0"/>
    <n v="3210.15"/>
    <n v="3085.52"/>
    <n v="0"/>
    <n v="3085.52"/>
    <n v="0"/>
    <n v="0"/>
  </r>
  <r>
    <x v="1"/>
    <n v="2019"/>
    <x v="3"/>
    <x v="6"/>
    <x v="0"/>
    <x v="0"/>
    <n v="515930.74"/>
    <n v="515930.74"/>
    <n v="0"/>
    <n v="515930.74"/>
    <n v="0"/>
    <n v="0"/>
  </r>
  <r>
    <x v="1"/>
    <n v="2019"/>
    <x v="3"/>
    <x v="6"/>
    <x v="1"/>
    <x v="0"/>
    <n v="15363.48"/>
    <n v="15363.48"/>
    <n v="0"/>
    <n v="15363.48"/>
    <n v="0"/>
    <n v="0"/>
  </r>
  <r>
    <x v="1"/>
    <n v="2019"/>
    <x v="3"/>
    <x v="7"/>
    <x v="0"/>
    <x v="0"/>
    <n v="945527.84"/>
    <n v="877856.54"/>
    <n v="76.67"/>
    <n v="867801.43"/>
    <n v="9896.5"/>
    <n v="20.77"/>
  </r>
  <r>
    <x v="1"/>
    <n v="2019"/>
    <x v="3"/>
    <x v="8"/>
    <x v="0"/>
    <x v="0"/>
    <n v="2476533.88"/>
    <n v="2431374.38"/>
    <n v="59982.25"/>
    <n v="2371392.13"/>
    <n v="0"/>
    <n v="0"/>
  </r>
  <r>
    <x v="1"/>
    <n v="2019"/>
    <x v="3"/>
    <x v="8"/>
    <x v="1"/>
    <x v="0"/>
    <n v="229.43"/>
    <n v="229.43"/>
    <n v="0"/>
    <n v="229.43"/>
    <n v="0"/>
    <n v="0"/>
  </r>
  <r>
    <x v="1"/>
    <n v="2019"/>
    <x v="3"/>
    <x v="9"/>
    <x v="0"/>
    <x v="0"/>
    <n v="77367.37"/>
    <n v="77511.06"/>
    <n v="1520.63"/>
    <n v="75990.429999999993"/>
    <n v="0"/>
    <n v="0"/>
  </r>
  <r>
    <x v="1"/>
    <n v="2019"/>
    <x v="3"/>
    <x v="10"/>
    <x v="0"/>
    <x v="0"/>
    <n v="1100835.51"/>
    <n v="1091136.79"/>
    <n v="0"/>
    <n v="1091136.79"/>
    <n v="0"/>
    <n v="0"/>
  </r>
  <r>
    <x v="1"/>
    <n v="2019"/>
    <x v="3"/>
    <x v="10"/>
    <x v="1"/>
    <x v="0"/>
    <n v="14983.09"/>
    <n v="14805.37"/>
    <n v="0"/>
    <n v="14805.37"/>
    <n v="0"/>
    <n v="0"/>
  </r>
  <r>
    <x v="1"/>
    <n v="2019"/>
    <x v="3"/>
    <x v="11"/>
    <x v="0"/>
    <x v="0"/>
    <n v="148.27000000000001"/>
    <n v="117.21"/>
    <n v="0"/>
    <n v="117.21"/>
    <n v="0"/>
    <n v="0"/>
  </r>
  <r>
    <x v="1"/>
    <n v="2019"/>
    <x v="3"/>
    <x v="12"/>
    <x v="0"/>
    <x v="0"/>
    <n v="216621.34"/>
    <n v="214782.21"/>
    <n v="27.3"/>
    <n v="212293.73"/>
    <n v="2461.1799999999998"/>
    <n v="0"/>
  </r>
  <r>
    <x v="1"/>
    <n v="2019"/>
    <x v="3"/>
    <x v="12"/>
    <x v="1"/>
    <x v="0"/>
    <n v="577.11"/>
    <n v="559.25"/>
    <n v="0"/>
    <n v="559.25"/>
    <n v="0"/>
    <n v="0"/>
  </r>
  <r>
    <x v="1"/>
    <n v="2019"/>
    <x v="3"/>
    <x v="13"/>
    <x v="0"/>
    <x v="0"/>
    <n v="1511026.18"/>
    <n v="26587.4"/>
    <n v="0"/>
    <n v="26571.87"/>
    <n v="15.53"/>
    <n v="0"/>
  </r>
  <r>
    <x v="1"/>
    <n v="2019"/>
    <x v="3"/>
    <x v="13"/>
    <x v="0"/>
    <x v="1"/>
    <n v="865964.1"/>
    <n v="0"/>
    <n v="0"/>
    <n v="0"/>
    <n v="0"/>
    <n v="0"/>
  </r>
  <r>
    <x v="1"/>
    <n v="2019"/>
    <x v="3"/>
    <x v="13"/>
    <x v="1"/>
    <x v="0"/>
    <n v="156548.21"/>
    <n v="8570.4500000000007"/>
    <n v="0"/>
    <n v="8552.66"/>
    <n v="17.79"/>
    <n v="0"/>
  </r>
  <r>
    <x v="1"/>
    <n v="2019"/>
    <x v="3"/>
    <x v="13"/>
    <x v="1"/>
    <x v="1"/>
    <n v="2031.08"/>
    <n v="0"/>
    <n v="0"/>
    <n v="0"/>
    <n v="0"/>
    <n v="0"/>
  </r>
  <r>
    <x v="1"/>
    <n v="2019"/>
    <x v="3"/>
    <x v="15"/>
    <x v="0"/>
    <x v="0"/>
    <n v="3042.28"/>
    <n v="193.54"/>
    <n v="0"/>
    <n v="193.54"/>
    <n v="0"/>
    <n v="0"/>
  </r>
  <r>
    <x v="1"/>
    <n v="2019"/>
    <x v="3"/>
    <x v="15"/>
    <x v="1"/>
    <x v="0"/>
    <n v="2550"/>
    <n v="34.630000000000003"/>
    <n v="0"/>
    <n v="34.630000000000003"/>
    <n v="0"/>
    <n v="0"/>
  </r>
  <r>
    <x v="2"/>
    <n v="2019"/>
    <x v="3"/>
    <x v="0"/>
    <x v="0"/>
    <x v="0"/>
    <n v="30244240.135600001"/>
    <n v="28949771.52"/>
    <n v="1252.27"/>
    <n v="28498916.170000002"/>
    <n v="445888.61"/>
    <n v="324"/>
  </r>
  <r>
    <x v="2"/>
    <n v="2019"/>
    <x v="3"/>
    <x v="0"/>
    <x v="1"/>
    <x v="0"/>
    <n v="150010.60999999999"/>
    <n v="84579.22"/>
    <n v="0"/>
    <n v="77586.740000000005"/>
    <n v="6976.95"/>
    <n v="0"/>
  </r>
  <r>
    <x v="2"/>
    <n v="2019"/>
    <x v="3"/>
    <x v="1"/>
    <x v="0"/>
    <x v="0"/>
    <n v="11698188.23"/>
    <n v="11343843.23"/>
    <n v="8683.65"/>
    <n v="11268386.949999999"/>
    <n v="66593.55"/>
    <n v="0"/>
  </r>
  <r>
    <x v="2"/>
    <n v="2019"/>
    <x v="3"/>
    <x v="1"/>
    <x v="1"/>
    <x v="0"/>
    <n v="1058056.8500000001"/>
    <n v="784878.57"/>
    <n v="0"/>
    <n v="753948.27"/>
    <n v="30656.85"/>
    <n v="0"/>
  </r>
  <r>
    <x v="2"/>
    <n v="2019"/>
    <x v="3"/>
    <x v="2"/>
    <x v="0"/>
    <x v="0"/>
    <n v="1360873.52"/>
    <n v="1283054.19"/>
    <n v="0"/>
    <n v="1276130.2"/>
    <n v="6923.99"/>
    <n v="0"/>
  </r>
  <r>
    <x v="2"/>
    <n v="2019"/>
    <x v="3"/>
    <x v="2"/>
    <x v="1"/>
    <x v="0"/>
    <n v="24928.959999999999"/>
    <n v="24499.02"/>
    <n v="0"/>
    <n v="24499.02"/>
    <n v="0"/>
    <n v="0"/>
  </r>
  <r>
    <x v="2"/>
    <n v="2019"/>
    <x v="3"/>
    <x v="3"/>
    <x v="0"/>
    <x v="0"/>
    <n v="351862.39"/>
    <n v="350463.2"/>
    <n v="0"/>
    <n v="350463.2"/>
    <n v="0"/>
    <n v="0"/>
  </r>
  <r>
    <x v="2"/>
    <n v="2019"/>
    <x v="3"/>
    <x v="3"/>
    <x v="1"/>
    <x v="0"/>
    <n v="10313.11"/>
    <n v="155071.12"/>
    <n v="0"/>
    <n v="149484.68"/>
    <n v="5586.44"/>
    <n v="0"/>
  </r>
  <r>
    <x v="2"/>
    <n v="2019"/>
    <x v="3"/>
    <x v="4"/>
    <x v="0"/>
    <x v="0"/>
    <n v="953635.76"/>
    <n v="936489.21"/>
    <n v="0"/>
    <n v="936489.21"/>
    <n v="0"/>
    <n v="0"/>
  </r>
  <r>
    <x v="2"/>
    <n v="2019"/>
    <x v="3"/>
    <x v="4"/>
    <x v="1"/>
    <x v="0"/>
    <n v="44737.67"/>
    <n v="23716.9"/>
    <n v="0"/>
    <n v="23565.9"/>
    <n v="151"/>
    <n v="0"/>
  </r>
  <r>
    <x v="2"/>
    <n v="2019"/>
    <x v="3"/>
    <x v="5"/>
    <x v="0"/>
    <x v="0"/>
    <n v="685716.44"/>
    <n v="723491.46"/>
    <n v="0"/>
    <n v="723098.22"/>
    <n v="393.24"/>
    <n v="0"/>
  </r>
  <r>
    <x v="2"/>
    <n v="2019"/>
    <x v="3"/>
    <x v="5"/>
    <x v="1"/>
    <x v="0"/>
    <n v="2738.12"/>
    <n v="2543.14"/>
    <n v="0"/>
    <n v="2543.14"/>
    <n v="0"/>
    <n v="0"/>
  </r>
  <r>
    <x v="2"/>
    <n v="2019"/>
    <x v="3"/>
    <x v="6"/>
    <x v="0"/>
    <x v="0"/>
    <n v="436784.55"/>
    <n v="531952.88"/>
    <n v="0"/>
    <n v="531952.88"/>
    <n v="0"/>
    <n v="0"/>
  </r>
  <r>
    <x v="2"/>
    <n v="2019"/>
    <x v="3"/>
    <x v="6"/>
    <x v="1"/>
    <x v="0"/>
    <n v="15478.22"/>
    <n v="15478.22"/>
    <n v="0"/>
    <n v="15478.22"/>
    <n v="0"/>
    <n v="0"/>
  </r>
  <r>
    <x v="2"/>
    <n v="2019"/>
    <x v="3"/>
    <x v="7"/>
    <x v="0"/>
    <x v="0"/>
    <n v="1015007.58"/>
    <n v="934570.56"/>
    <n v="64.8"/>
    <n v="921856.6"/>
    <n v="12582.47"/>
    <n v="20.77"/>
  </r>
  <r>
    <x v="2"/>
    <n v="2019"/>
    <x v="3"/>
    <x v="8"/>
    <x v="0"/>
    <x v="0"/>
    <n v="2576257.71"/>
    <n v="2551601.7799999998"/>
    <n v="0"/>
    <n v="2551601.7799999998"/>
    <n v="0"/>
    <n v="0"/>
  </r>
  <r>
    <x v="2"/>
    <n v="2019"/>
    <x v="3"/>
    <x v="8"/>
    <x v="1"/>
    <x v="0"/>
    <n v="229.43"/>
    <n v="229.43"/>
    <n v="0"/>
    <n v="229.43"/>
    <n v="0"/>
    <n v="0"/>
  </r>
  <r>
    <x v="2"/>
    <n v="2019"/>
    <x v="3"/>
    <x v="9"/>
    <x v="0"/>
    <x v="0"/>
    <n v="92559.86"/>
    <n v="92619.21"/>
    <n v="0"/>
    <n v="92619.21"/>
    <n v="0"/>
    <n v="0"/>
  </r>
  <r>
    <x v="2"/>
    <n v="2019"/>
    <x v="3"/>
    <x v="10"/>
    <x v="0"/>
    <x v="0"/>
    <n v="1136815.6200000001"/>
    <n v="1124387.2"/>
    <n v="0"/>
    <n v="1124387.2"/>
    <n v="0"/>
    <n v="0"/>
  </r>
  <r>
    <x v="2"/>
    <n v="2019"/>
    <x v="3"/>
    <x v="10"/>
    <x v="1"/>
    <x v="0"/>
    <n v="15023.48"/>
    <n v="14817.32"/>
    <n v="0"/>
    <n v="14817.32"/>
    <n v="0"/>
    <n v="0"/>
  </r>
  <r>
    <x v="2"/>
    <n v="2019"/>
    <x v="3"/>
    <x v="11"/>
    <x v="0"/>
    <x v="0"/>
    <n v="199.15"/>
    <n v="168.09"/>
    <n v="0"/>
    <n v="168.09"/>
    <n v="0"/>
    <n v="0"/>
  </r>
  <r>
    <x v="2"/>
    <n v="2019"/>
    <x v="3"/>
    <x v="12"/>
    <x v="0"/>
    <x v="0"/>
    <n v="389877.85"/>
    <n v="369080.92"/>
    <n v="0"/>
    <n v="363408.61"/>
    <n v="5672.31"/>
    <n v="0"/>
  </r>
  <r>
    <x v="2"/>
    <n v="2019"/>
    <x v="3"/>
    <x v="12"/>
    <x v="1"/>
    <x v="0"/>
    <n v="577.11"/>
    <n v="559.25"/>
    <n v="0"/>
    <n v="559.25"/>
    <n v="0"/>
    <n v="0"/>
  </r>
  <r>
    <x v="2"/>
    <n v="2019"/>
    <x v="3"/>
    <x v="13"/>
    <x v="0"/>
    <x v="0"/>
    <n v="1481255.64"/>
    <n v="22458.52"/>
    <n v="0"/>
    <n v="21792.82"/>
    <n v="665.7"/>
    <n v="0"/>
  </r>
  <r>
    <x v="2"/>
    <n v="2019"/>
    <x v="3"/>
    <x v="13"/>
    <x v="0"/>
    <x v="1"/>
    <n v="1312900.1200000001"/>
    <n v="0"/>
    <n v="0"/>
    <n v="0"/>
    <n v="0"/>
    <n v="0"/>
  </r>
  <r>
    <x v="2"/>
    <n v="2019"/>
    <x v="3"/>
    <x v="13"/>
    <x v="1"/>
    <x v="0"/>
    <n v="162817.04"/>
    <n v="8634.73"/>
    <n v="0"/>
    <n v="8602.59"/>
    <n v="32.14"/>
    <n v="0"/>
  </r>
  <r>
    <x v="2"/>
    <n v="2019"/>
    <x v="3"/>
    <x v="13"/>
    <x v="1"/>
    <x v="1"/>
    <n v="1092.33"/>
    <n v="0"/>
    <n v="0"/>
    <n v="0"/>
    <n v="0"/>
    <n v="0"/>
  </r>
  <r>
    <x v="2"/>
    <n v="2019"/>
    <x v="3"/>
    <x v="15"/>
    <x v="0"/>
    <x v="0"/>
    <n v="-22465.29"/>
    <n v="153.33000000000001"/>
    <n v="0"/>
    <n v="153.33000000000001"/>
    <n v="0"/>
    <n v="0"/>
  </r>
  <r>
    <x v="2"/>
    <n v="2019"/>
    <x v="3"/>
    <x v="15"/>
    <x v="1"/>
    <x v="0"/>
    <n v="963.57"/>
    <n v="34.630000000000003"/>
    <n v="0"/>
    <n v="34.630000000000003"/>
    <n v="0"/>
    <n v="0"/>
  </r>
  <r>
    <x v="3"/>
    <n v="2019"/>
    <x v="3"/>
    <x v="0"/>
    <x v="0"/>
    <x v="0"/>
    <n v="29269210.93"/>
    <n v="27898807.067499999"/>
    <n v="10602.04"/>
    <n v="27415374.077500001"/>
    <n v="468629.08"/>
    <n v="368.17"/>
  </r>
  <r>
    <x v="3"/>
    <n v="2019"/>
    <x v="3"/>
    <x v="0"/>
    <x v="1"/>
    <x v="0"/>
    <n v="141028.43"/>
    <n v="77306.45"/>
    <n v="0"/>
    <n v="70167.72"/>
    <n v="7123.2"/>
    <n v="0"/>
  </r>
  <r>
    <x v="3"/>
    <n v="2019"/>
    <x v="3"/>
    <x v="1"/>
    <x v="0"/>
    <x v="0"/>
    <n v="11554847.890000001"/>
    <n v="11289318.76"/>
    <n v="32164.94"/>
    <n v="11159712.779999999"/>
    <n v="97173.15"/>
    <n v="0"/>
  </r>
  <r>
    <x v="3"/>
    <n v="2019"/>
    <x v="3"/>
    <x v="1"/>
    <x v="1"/>
    <x v="0"/>
    <n v="928530.84"/>
    <n v="710847.77"/>
    <n v="0"/>
    <n v="681006.66"/>
    <n v="29567.66"/>
    <n v="0"/>
  </r>
  <r>
    <x v="3"/>
    <n v="2019"/>
    <x v="3"/>
    <x v="2"/>
    <x v="0"/>
    <x v="0"/>
    <n v="1325903.8500000001"/>
    <n v="1308787.52"/>
    <n v="0"/>
    <n v="1304516.46"/>
    <n v="4271.0600000000004"/>
    <n v="0"/>
  </r>
  <r>
    <x v="3"/>
    <n v="2019"/>
    <x v="3"/>
    <x v="2"/>
    <x v="1"/>
    <x v="0"/>
    <n v="30332.05"/>
    <n v="30062.799999999999"/>
    <n v="0"/>
    <n v="30062.799999999999"/>
    <n v="0"/>
    <n v="0"/>
  </r>
  <r>
    <x v="3"/>
    <n v="2019"/>
    <x v="3"/>
    <x v="3"/>
    <x v="0"/>
    <x v="0"/>
    <n v="369488.48"/>
    <n v="368356.73"/>
    <n v="0"/>
    <n v="368356.73"/>
    <n v="0"/>
    <n v="0"/>
  </r>
  <r>
    <x v="3"/>
    <n v="2019"/>
    <x v="3"/>
    <x v="3"/>
    <x v="1"/>
    <x v="0"/>
    <n v="188228.23"/>
    <n v="149134.07"/>
    <n v="0"/>
    <n v="143995.95000000001"/>
    <n v="5138.12"/>
    <n v="0"/>
  </r>
  <r>
    <x v="3"/>
    <n v="2019"/>
    <x v="3"/>
    <x v="4"/>
    <x v="0"/>
    <x v="0"/>
    <n v="966154.79"/>
    <n v="957377.8"/>
    <n v="0"/>
    <n v="957377.8"/>
    <n v="0"/>
    <n v="0"/>
  </r>
  <r>
    <x v="3"/>
    <n v="2019"/>
    <x v="3"/>
    <x v="4"/>
    <x v="1"/>
    <x v="0"/>
    <n v="44843.34"/>
    <n v="23626.45"/>
    <n v="0"/>
    <n v="23481.7"/>
    <n v="144.75"/>
    <n v="0"/>
  </r>
  <r>
    <x v="3"/>
    <n v="2019"/>
    <x v="3"/>
    <x v="5"/>
    <x v="0"/>
    <x v="0"/>
    <n v="690523.14"/>
    <n v="682638.69"/>
    <n v="47.23"/>
    <n v="682359.75"/>
    <n v="231.71"/>
    <n v="0"/>
  </r>
  <r>
    <x v="3"/>
    <n v="2019"/>
    <x v="3"/>
    <x v="5"/>
    <x v="1"/>
    <x v="0"/>
    <n v="2987.52"/>
    <n v="2820.69"/>
    <n v="0"/>
    <n v="2820.69"/>
    <n v="0"/>
    <n v="0"/>
  </r>
  <r>
    <x v="3"/>
    <n v="2019"/>
    <x v="3"/>
    <x v="6"/>
    <x v="0"/>
    <x v="0"/>
    <n v="494166.8"/>
    <n v="494029.28"/>
    <n v="0"/>
    <n v="494029.28"/>
    <n v="0"/>
    <n v="0"/>
  </r>
  <r>
    <x v="3"/>
    <n v="2019"/>
    <x v="3"/>
    <x v="6"/>
    <x v="1"/>
    <x v="0"/>
    <n v="15603.11"/>
    <n v="15363.48"/>
    <n v="0"/>
    <n v="15363.48"/>
    <n v="0"/>
    <n v="0"/>
  </r>
  <r>
    <x v="3"/>
    <n v="2019"/>
    <x v="3"/>
    <x v="7"/>
    <x v="0"/>
    <x v="0"/>
    <n v="982287.88"/>
    <n v="903525.3"/>
    <n v="0"/>
    <n v="890145.18"/>
    <n v="13266.93"/>
    <n v="20.77"/>
  </r>
  <r>
    <x v="3"/>
    <n v="2019"/>
    <x v="3"/>
    <x v="8"/>
    <x v="0"/>
    <x v="0"/>
    <n v="2203780.5099999998"/>
    <n v="2205650.17"/>
    <n v="0"/>
    <n v="2205650.17"/>
    <n v="0"/>
    <n v="0"/>
  </r>
  <r>
    <x v="3"/>
    <n v="2019"/>
    <x v="3"/>
    <x v="8"/>
    <x v="1"/>
    <x v="0"/>
    <n v="229.43"/>
    <n v="229.43"/>
    <n v="0"/>
    <n v="229.43"/>
    <n v="0"/>
    <n v="0"/>
  </r>
  <r>
    <x v="3"/>
    <n v="2019"/>
    <x v="3"/>
    <x v="9"/>
    <x v="0"/>
    <x v="0"/>
    <n v="91364.46"/>
    <n v="91601.45"/>
    <n v="0"/>
    <n v="91601.45"/>
    <n v="0"/>
    <n v="0"/>
  </r>
  <r>
    <x v="3"/>
    <n v="2019"/>
    <x v="3"/>
    <x v="10"/>
    <x v="0"/>
    <x v="0"/>
    <n v="1188987.43"/>
    <n v="1177022.24"/>
    <n v="0"/>
    <n v="1177022.24"/>
    <n v="0"/>
    <n v="0"/>
  </r>
  <r>
    <x v="3"/>
    <n v="2019"/>
    <x v="3"/>
    <x v="10"/>
    <x v="1"/>
    <x v="0"/>
    <n v="14566.06"/>
    <n v="14380.26"/>
    <n v="0"/>
    <n v="14380.26"/>
    <n v="0"/>
    <n v="0"/>
  </r>
  <r>
    <x v="3"/>
    <n v="2019"/>
    <x v="3"/>
    <x v="11"/>
    <x v="0"/>
    <x v="0"/>
    <n v="188.63"/>
    <n v="160.35"/>
    <n v="0"/>
    <n v="160.35"/>
    <n v="0"/>
    <n v="0"/>
  </r>
  <r>
    <x v="3"/>
    <n v="2019"/>
    <x v="3"/>
    <x v="12"/>
    <x v="0"/>
    <x v="0"/>
    <n v="362004.83"/>
    <n v="344770.31"/>
    <n v="0"/>
    <n v="338128.93"/>
    <n v="6531.34"/>
    <n v="0"/>
  </r>
  <r>
    <x v="3"/>
    <n v="2019"/>
    <x v="3"/>
    <x v="12"/>
    <x v="1"/>
    <x v="0"/>
    <n v="568.08000000000004"/>
    <n v="550.22"/>
    <n v="0"/>
    <n v="550.22"/>
    <n v="0"/>
    <n v="0"/>
  </r>
  <r>
    <x v="3"/>
    <n v="2019"/>
    <x v="3"/>
    <x v="13"/>
    <x v="0"/>
    <x v="0"/>
    <n v="1522112.73"/>
    <n v="20926.36"/>
    <n v="0"/>
    <n v="18806.47"/>
    <n v="2119.89"/>
    <n v="0"/>
  </r>
  <r>
    <x v="3"/>
    <n v="2019"/>
    <x v="3"/>
    <x v="13"/>
    <x v="0"/>
    <x v="1"/>
    <n v="1402134.35"/>
    <n v="0"/>
    <n v="0"/>
    <n v="0"/>
    <n v="0"/>
    <n v="0"/>
  </r>
  <r>
    <x v="3"/>
    <n v="2019"/>
    <x v="3"/>
    <x v="13"/>
    <x v="1"/>
    <x v="0"/>
    <n v="157979.57"/>
    <n v="8562.2099999999991"/>
    <n v="0"/>
    <n v="8530.07"/>
    <n v="32.14"/>
    <n v="0"/>
  </r>
  <r>
    <x v="3"/>
    <n v="2019"/>
    <x v="3"/>
    <x v="13"/>
    <x v="1"/>
    <x v="1"/>
    <n v="1092.33"/>
    <n v="0"/>
    <n v="0"/>
    <n v="0"/>
    <n v="0"/>
    <n v="0"/>
  </r>
  <r>
    <x v="3"/>
    <n v="2019"/>
    <x v="3"/>
    <x v="15"/>
    <x v="0"/>
    <x v="0"/>
    <n v="2882.85"/>
    <n v="100.09"/>
    <n v="0"/>
    <n v="100.09"/>
    <n v="0"/>
    <n v="0"/>
  </r>
  <r>
    <x v="3"/>
    <n v="2019"/>
    <x v="3"/>
    <x v="15"/>
    <x v="1"/>
    <x v="0"/>
    <n v="2615.56"/>
    <n v="34.630000000000003"/>
    <n v="0"/>
    <n v="34.630000000000003"/>
    <n v="0"/>
    <n v="0"/>
  </r>
  <r>
    <x v="4"/>
    <n v="2019"/>
    <x v="3"/>
    <x v="0"/>
    <x v="0"/>
    <x v="0"/>
    <n v="30355816.199999999"/>
    <n v="28908297.210000001"/>
    <n v="1973.12"/>
    <n v="28331903.039999999"/>
    <n v="568586.93000000005"/>
    <n v="346.99"/>
  </r>
  <r>
    <x v="4"/>
    <n v="2019"/>
    <x v="3"/>
    <x v="0"/>
    <x v="1"/>
    <x v="0"/>
    <n v="139993"/>
    <n v="81264.66"/>
    <n v="0"/>
    <n v="73454.38"/>
    <n v="7805.17"/>
    <n v="0"/>
  </r>
  <r>
    <x v="4"/>
    <n v="2019"/>
    <x v="3"/>
    <x v="1"/>
    <x v="0"/>
    <x v="0"/>
    <n v="11960457.2828"/>
    <n v="11828925.51"/>
    <n v="0"/>
    <n v="11724425.279999999"/>
    <n v="103965.93"/>
    <n v="0"/>
  </r>
  <r>
    <x v="4"/>
    <n v="2019"/>
    <x v="3"/>
    <x v="1"/>
    <x v="1"/>
    <x v="0"/>
    <n v="1007188.13"/>
    <n v="726069.54"/>
    <n v="0"/>
    <n v="691891.88"/>
    <n v="33904.21"/>
    <n v="0"/>
  </r>
  <r>
    <x v="4"/>
    <n v="2019"/>
    <x v="3"/>
    <x v="2"/>
    <x v="0"/>
    <x v="0"/>
    <n v="1212766.42"/>
    <n v="1276868.1399999999"/>
    <n v="0"/>
    <n v="1271397.6499999999"/>
    <n v="5470.49"/>
    <n v="0"/>
  </r>
  <r>
    <x v="4"/>
    <n v="2019"/>
    <x v="3"/>
    <x v="2"/>
    <x v="1"/>
    <x v="0"/>
    <n v="19478.39"/>
    <n v="18478.23"/>
    <n v="0"/>
    <n v="18478.23"/>
    <n v="0"/>
    <n v="0"/>
  </r>
  <r>
    <x v="4"/>
    <n v="2019"/>
    <x v="3"/>
    <x v="3"/>
    <x v="0"/>
    <x v="0"/>
    <n v="380760.25"/>
    <n v="377307.84"/>
    <n v="0"/>
    <n v="377305.52"/>
    <n v="2.3199999999999998"/>
    <n v="0"/>
  </r>
  <r>
    <x v="4"/>
    <n v="2019"/>
    <x v="3"/>
    <x v="3"/>
    <x v="1"/>
    <x v="0"/>
    <n v="191673.76"/>
    <n v="156379.01999999999"/>
    <n v="0"/>
    <n v="146534.32999999999"/>
    <n v="9844.69"/>
    <n v="0"/>
  </r>
  <r>
    <x v="4"/>
    <n v="2019"/>
    <x v="3"/>
    <x v="4"/>
    <x v="0"/>
    <x v="0"/>
    <n v="1015678.84"/>
    <n v="1002010.29"/>
    <n v="0"/>
    <n v="1002010.29"/>
    <n v="0"/>
    <n v="0"/>
  </r>
  <r>
    <x v="4"/>
    <n v="2019"/>
    <x v="3"/>
    <x v="4"/>
    <x v="1"/>
    <x v="0"/>
    <n v="46103.06"/>
    <n v="23628.71"/>
    <n v="0"/>
    <n v="23477.57"/>
    <n v="151.13999999999999"/>
    <n v="0"/>
  </r>
  <r>
    <x v="4"/>
    <n v="2019"/>
    <x v="3"/>
    <x v="5"/>
    <x v="0"/>
    <x v="0"/>
    <n v="703584.23"/>
    <n v="723842.23"/>
    <n v="0"/>
    <n v="723762.31"/>
    <n v="79.92"/>
    <n v="0"/>
  </r>
  <r>
    <x v="4"/>
    <n v="2019"/>
    <x v="3"/>
    <x v="5"/>
    <x v="1"/>
    <x v="0"/>
    <n v="2970.93"/>
    <n v="2825.36"/>
    <n v="0"/>
    <n v="2825.36"/>
    <n v="0"/>
    <n v="0"/>
  </r>
  <r>
    <x v="4"/>
    <n v="2019"/>
    <x v="3"/>
    <x v="6"/>
    <x v="0"/>
    <x v="0"/>
    <n v="565147.03"/>
    <n v="561978.72"/>
    <n v="0"/>
    <n v="561978.72"/>
    <n v="0"/>
    <n v="0"/>
  </r>
  <r>
    <x v="4"/>
    <n v="2019"/>
    <x v="3"/>
    <x v="6"/>
    <x v="1"/>
    <x v="0"/>
    <n v="15717.98"/>
    <n v="15717.98"/>
    <n v="0"/>
    <n v="15717.98"/>
    <n v="0"/>
    <n v="0"/>
  </r>
  <r>
    <x v="4"/>
    <n v="2019"/>
    <x v="3"/>
    <x v="7"/>
    <x v="0"/>
    <x v="0"/>
    <n v="1013662.31"/>
    <n v="933084.54"/>
    <n v="0"/>
    <n v="918040.39"/>
    <n v="14915.32"/>
    <n v="20.77"/>
  </r>
  <r>
    <x v="4"/>
    <n v="2019"/>
    <x v="3"/>
    <x v="8"/>
    <x v="0"/>
    <x v="0"/>
    <n v="2321935.13"/>
    <n v="2302363.39"/>
    <n v="0"/>
    <n v="2301060.2200000002"/>
    <n v="1303.17"/>
    <n v="0"/>
  </r>
  <r>
    <x v="4"/>
    <n v="2019"/>
    <x v="3"/>
    <x v="8"/>
    <x v="1"/>
    <x v="0"/>
    <n v="229.43"/>
    <n v="2712.35"/>
    <n v="0"/>
    <n v="2712.35"/>
    <n v="0"/>
    <n v="0"/>
  </r>
  <r>
    <x v="4"/>
    <n v="2019"/>
    <x v="3"/>
    <x v="9"/>
    <x v="0"/>
    <x v="0"/>
    <n v="82642.52"/>
    <n v="86943.53"/>
    <n v="0"/>
    <n v="86943.53"/>
    <n v="0"/>
    <n v="0"/>
  </r>
  <r>
    <x v="4"/>
    <n v="2019"/>
    <x v="3"/>
    <x v="10"/>
    <x v="0"/>
    <x v="0"/>
    <n v="1306615.71"/>
    <n v="1307687.8400000001"/>
    <n v="0"/>
    <n v="1307687.8400000001"/>
    <n v="0"/>
    <n v="0"/>
  </r>
  <r>
    <x v="4"/>
    <n v="2019"/>
    <x v="3"/>
    <x v="10"/>
    <x v="1"/>
    <x v="0"/>
    <n v="14818.83"/>
    <n v="14688.54"/>
    <n v="0"/>
    <n v="14688.54"/>
    <n v="0"/>
    <n v="0"/>
  </r>
  <r>
    <x v="4"/>
    <n v="2019"/>
    <x v="3"/>
    <x v="11"/>
    <x v="0"/>
    <x v="0"/>
    <n v="211.74"/>
    <n v="168.09"/>
    <n v="0"/>
    <n v="168.09"/>
    <n v="0"/>
    <n v="0"/>
  </r>
  <r>
    <x v="4"/>
    <n v="2019"/>
    <x v="3"/>
    <x v="12"/>
    <x v="0"/>
    <x v="0"/>
    <n v="359586.72"/>
    <n v="342720.85"/>
    <n v="0"/>
    <n v="337629.9"/>
    <n v="5063.6499999999996"/>
    <n v="0"/>
  </r>
  <r>
    <x v="4"/>
    <n v="2019"/>
    <x v="3"/>
    <x v="12"/>
    <x v="1"/>
    <x v="0"/>
    <n v="552.54999999999995"/>
    <n v="534.69000000000005"/>
    <n v="0"/>
    <n v="534.69000000000005"/>
    <n v="0"/>
    <n v="0"/>
  </r>
  <r>
    <x v="4"/>
    <n v="2019"/>
    <x v="3"/>
    <x v="13"/>
    <x v="0"/>
    <x v="0"/>
    <n v="1676163.39"/>
    <n v="24199.47"/>
    <n v="0"/>
    <n v="22040.28"/>
    <n v="2159.19"/>
    <n v="0"/>
  </r>
  <r>
    <x v="4"/>
    <n v="2019"/>
    <x v="3"/>
    <x v="13"/>
    <x v="0"/>
    <x v="1"/>
    <n v="1828556.3"/>
    <n v="0"/>
    <n v="0"/>
    <n v="0"/>
    <n v="0"/>
    <n v="0"/>
  </r>
  <r>
    <x v="4"/>
    <n v="2019"/>
    <x v="3"/>
    <x v="13"/>
    <x v="1"/>
    <x v="0"/>
    <n v="159801.26999999999"/>
    <n v="8570.4500000000007"/>
    <n v="0"/>
    <n v="8538.31"/>
    <n v="32.14"/>
    <n v="0"/>
  </r>
  <r>
    <x v="4"/>
    <n v="2019"/>
    <x v="3"/>
    <x v="13"/>
    <x v="1"/>
    <x v="1"/>
    <n v="1092.33"/>
    <n v="0"/>
    <n v="0"/>
    <n v="0"/>
    <n v="0"/>
    <n v="0"/>
  </r>
  <r>
    <x v="4"/>
    <n v="2019"/>
    <x v="3"/>
    <x v="15"/>
    <x v="0"/>
    <x v="0"/>
    <n v="2867.35"/>
    <n v="105.59"/>
    <n v="0"/>
    <n v="105.59"/>
    <n v="0"/>
    <n v="0"/>
  </r>
  <r>
    <x v="4"/>
    <n v="2019"/>
    <x v="3"/>
    <x v="15"/>
    <x v="1"/>
    <x v="0"/>
    <n v="2615.56"/>
    <n v="34.630000000000003"/>
    <n v="0"/>
    <n v="34.630000000000003"/>
    <n v="0"/>
    <n v="0"/>
  </r>
  <r>
    <x v="5"/>
    <n v="2019"/>
    <x v="3"/>
    <x v="0"/>
    <x v="0"/>
    <x v="0"/>
    <n v="31180530.460000001"/>
    <n v="29761507.73"/>
    <n v="32531.5"/>
    <n v="29004264.16"/>
    <n v="715628.53"/>
    <n v="407.84"/>
  </r>
  <r>
    <x v="5"/>
    <n v="2019"/>
    <x v="3"/>
    <x v="0"/>
    <x v="1"/>
    <x v="0"/>
    <n v="118664.59"/>
    <n v="84022.22"/>
    <n v="0"/>
    <n v="75539.63"/>
    <n v="8482.59"/>
    <n v="0"/>
  </r>
  <r>
    <x v="5"/>
    <n v="2019"/>
    <x v="3"/>
    <x v="1"/>
    <x v="0"/>
    <x v="0"/>
    <n v="12344992.476199999"/>
    <n v="11893224.74"/>
    <n v="1185.78"/>
    <n v="11804141.25"/>
    <n v="87406.41"/>
    <n v="0"/>
  </r>
  <r>
    <x v="5"/>
    <n v="2019"/>
    <x v="3"/>
    <x v="1"/>
    <x v="1"/>
    <x v="0"/>
    <n v="1075439.19"/>
    <n v="758199.82"/>
    <n v="0"/>
    <n v="723965.79"/>
    <n v="33960.58"/>
    <n v="0"/>
  </r>
  <r>
    <x v="5"/>
    <n v="2019"/>
    <x v="3"/>
    <x v="2"/>
    <x v="0"/>
    <x v="0"/>
    <n v="1335646.02"/>
    <n v="1316581.8999999999"/>
    <n v="0"/>
    <n v="1311042.8600000001"/>
    <n v="5539.04"/>
    <n v="0"/>
  </r>
  <r>
    <x v="5"/>
    <n v="2019"/>
    <x v="3"/>
    <x v="2"/>
    <x v="1"/>
    <x v="0"/>
    <n v="24832.25"/>
    <n v="23981.23"/>
    <n v="0"/>
    <n v="23981.23"/>
    <n v="0"/>
    <n v="0"/>
  </r>
  <r>
    <x v="5"/>
    <n v="2019"/>
    <x v="3"/>
    <x v="3"/>
    <x v="0"/>
    <x v="0"/>
    <n v="366821.22"/>
    <n v="368130.18"/>
    <n v="0"/>
    <n v="367018.27"/>
    <n v="1111.9100000000001"/>
    <n v="0"/>
  </r>
  <r>
    <x v="5"/>
    <n v="2019"/>
    <x v="3"/>
    <x v="3"/>
    <x v="1"/>
    <x v="0"/>
    <n v="202730.23"/>
    <n v="152623.59"/>
    <n v="0"/>
    <n v="138922.92000000001"/>
    <n v="13700.67"/>
    <n v="0"/>
  </r>
  <r>
    <x v="5"/>
    <n v="2019"/>
    <x v="3"/>
    <x v="4"/>
    <x v="0"/>
    <x v="0"/>
    <n v="1353758.06"/>
    <n v="1348045.63"/>
    <n v="0"/>
    <n v="1348045.63"/>
    <n v="0"/>
    <n v="0"/>
  </r>
  <r>
    <x v="5"/>
    <n v="2019"/>
    <x v="3"/>
    <x v="4"/>
    <x v="1"/>
    <x v="0"/>
    <n v="44960.05"/>
    <n v="23605.8"/>
    <n v="0"/>
    <n v="23454.66"/>
    <n v="151.13999999999999"/>
    <n v="0"/>
  </r>
  <r>
    <x v="5"/>
    <n v="2019"/>
    <x v="3"/>
    <x v="5"/>
    <x v="0"/>
    <x v="0"/>
    <n v="788548.93"/>
    <n v="776153.89"/>
    <n v="0"/>
    <n v="775855.96"/>
    <n v="297.93"/>
    <n v="0"/>
  </r>
  <r>
    <x v="5"/>
    <n v="2019"/>
    <x v="3"/>
    <x v="5"/>
    <x v="1"/>
    <x v="0"/>
    <n v="2986.74"/>
    <n v="2832.74"/>
    <n v="0"/>
    <n v="2832.74"/>
    <n v="0"/>
    <n v="0"/>
  </r>
  <r>
    <x v="5"/>
    <n v="2019"/>
    <x v="3"/>
    <x v="6"/>
    <x v="0"/>
    <x v="0"/>
    <n v="489734.94"/>
    <n v="489734.94"/>
    <n v="0"/>
    <n v="489734.94"/>
    <n v="0"/>
    <n v="0"/>
  </r>
  <r>
    <x v="5"/>
    <n v="2019"/>
    <x v="3"/>
    <x v="6"/>
    <x v="1"/>
    <x v="0"/>
    <n v="16680.39"/>
    <n v="16680.39"/>
    <n v="0"/>
    <n v="16680.39"/>
    <n v="0"/>
    <n v="0"/>
  </r>
  <r>
    <x v="5"/>
    <n v="2019"/>
    <x v="3"/>
    <x v="7"/>
    <x v="0"/>
    <x v="0"/>
    <n v="996546.54"/>
    <n v="944167.33"/>
    <n v="0"/>
    <n v="924644.89"/>
    <n v="19413.419999999998"/>
    <n v="12.24"/>
  </r>
  <r>
    <x v="5"/>
    <n v="2019"/>
    <x v="3"/>
    <x v="8"/>
    <x v="0"/>
    <x v="0"/>
    <n v="2433474.11"/>
    <n v="2415249.25"/>
    <n v="0"/>
    <n v="2352199.06"/>
    <n v="63050.19"/>
    <n v="0"/>
  </r>
  <r>
    <x v="5"/>
    <n v="2019"/>
    <x v="3"/>
    <x v="8"/>
    <x v="1"/>
    <x v="0"/>
    <n v="229.43"/>
    <n v="229.43"/>
    <n v="0"/>
    <n v="229.43"/>
    <n v="0"/>
    <n v="0"/>
  </r>
  <r>
    <x v="5"/>
    <n v="2019"/>
    <x v="3"/>
    <x v="9"/>
    <x v="0"/>
    <x v="0"/>
    <n v="70979.37"/>
    <n v="91263.69"/>
    <n v="0"/>
    <n v="91263.69"/>
    <n v="0"/>
    <n v="0"/>
  </r>
  <r>
    <x v="5"/>
    <n v="2019"/>
    <x v="3"/>
    <x v="10"/>
    <x v="0"/>
    <x v="0"/>
    <n v="1330836.6299999999"/>
    <n v="1331254.3999999999"/>
    <n v="0"/>
    <n v="1331254.3999999999"/>
    <n v="0"/>
    <n v="0"/>
  </r>
  <r>
    <x v="5"/>
    <n v="2019"/>
    <x v="3"/>
    <x v="10"/>
    <x v="1"/>
    <x v="0"/>
    <n v="14872.26"/>
    <n v="14666.1"/>
    <n v="0"/>
    <n v="14666.1"/>
    <n v="0"/>
    <n v="0"/>
  </r>
  <r>
    <x v="5"/>
    <n v="2019"/>
    <x v="3"/>
    <x v="11"/>
    <x v="0"/>
    <x v="0"/>
    <n v="215.35"/>
    <n v="175.81"/>
    <n v="0"/>
    <n v="175.81"/>
    <n v="0"/>
    <n v="0"/>
  </r>
  <r>
    <x v="5"/>
    <n v="2019"/>
    <x v="3"/>
    <x v="12"/>
    <x v="0"/>
    <x v="0"/>
    <n v="353084.62"/>
    <n v="359692.98"/>
    <n v="0"/>
    <n v="352166.66"/>
    <n v="7499.02"/>
    <n v="0"/>
  </r>
  <r>
    <x v="5"/>
    <n v="2019"/>
    <x v="3"/>
    <x v="12"/>
    <x v="1"/>
    <x v="0"/>
    <n v="552.54999999999995"/>
    <n v="534.69000000000005"/>
    <n v="0"/>
    <n v="534.69000000000005"/>
    <n v="0"/>
    <n v="0"/>
  </r>
  <r>
    <x v="5"/>
    <n v="2019"/>
    <x v="3"/>
    <x v="13"/>
    <x v="0"/>
    <x v="0"/>
    <n v="1781116.53"/>
    <n v="24734.35"/>
    <n v="0"/>
    <n v="22384.560000000001"/>
    <n v="2349.79"/>
    <n v="0"/>
  </r>
  <r>
    <x v="5"/>
    <n v="2019"/>
    <x v="3"/>
    <x v="13"/>
    <x v="0"/>
    <x v="1"/>
    <n v="1181677.21"/>
    <n v="0"/>
    <n v="0"/>
    <n v="0"/>
    <n v="0"/>
    <n v="0"/>
  </r>
  <r>
    <x v="5"/>
    <n v="2019"/>
    <x v="3"/>
    <x v="13"/>
    <x v="1"/>
    <x v="0"/>
    <n v="159593.76"/>
    <n v="8554.3799999999992"/>
    <n v="0"/>
    <n v="8522.24"/>
    <n v="32.14"/>
    <n v="0"/>
  </r>
  <r>
    <x v="5"/>
    <n v="2019"/>
    <x v="3"/>
    <x v="13"/>
    <x v="1"/>
    <x v="1"/>
    <n v="1092.33"/>
    <n v="0"/>
    <n v="0"/>
    <n v="0"/>
    <n v="0"/>
    <n v="0"/>
  </r>
  <r>
    <x v="5"/>
    <n v="2019"/>
    <x v="3"/>
    <x v="15"/>
    <x v="0"/>
    <x v="0"/>
    <n v="2865.18"/>
    <n v="144.22999999999999"/>
    <n v="0"/>
    <n v="144.22999999999999"/>
    <n v="0"/>
    <n v="0"/>
  </r>
  <r>
    <x v="5"/>
    <n v="2019"/>
    <x v="3"/>
    <x v="15"/>
    <x v="1"/>
    <x v="0"/>
    <n v="2671.75"/>
    <n v="34.630000000000003"/>
    <n v="0"/>
    <n v="34.630000000000003"/>
    <n v="0"/>
    <n v="0"/>
  </r>
  <r>
    <x v="6"/>
    <n v="2019"/>
    <x v="3"/>
    <x v="0"/>
    <x v="0"/>
    <x v="0"/>
    <n v="29055588.77"/>
    <n v="27615667.100000001"/>
    <n v="1774.45"/>
    <n v="26721385.039999999"/>
    <n v="881031.37"/>
    <n v="364.05"/>
  </r>
  <r>
    <x v="6"/>
    <n v="2019"/>
    <x v="3"/>
    <x v="0"/>
    <x v="1"/>
    <x v="0"/>
    <n v="146430.32"/>
    <n v="81817.72"/>
    <n v="0"/>
    <n v="72556.23"/>
    <n v="9245.9599999999991"/>
    <n v="0"/>
  </r>
  <r>
    <x v="6"/>
    <n v="2019"/>
    <x v="3"/>
    <x v="1"/>
    <x v="0"/>
    <x v="0"/>
    <n v="11680153.140000001"/>
    <n v="11490245.210000001"/>
    <n v="740.5"/>
    <n v="11379001.609999999"/>
    <n v="105239.23"/>
    <n v="0"/>
  </r>
  <r>
    <x v="6"/>
    <n v="2019"/>
    <x v="3"/>
    <x v="1"/>
    <x v="1"/>
    <x v="0"/>
    <n v="1039773.89"/>
    <n v="738970.27"/>
    <n v="0"/>
    <n v="700965.05"/>
    <n v="37696.79"/>
    <n v="0"/>
  </r>
  <r>
    <x v="6"/>
    <n v="2019"/>
    <x v="3"/>
    <x v="2"/>
    <x v="0"/>
    <x v="0"/>
    <n v="1151579.3600000001"/>
    <n v="1553757.38"/>
    <n v="0"/>
    <n v="1546695.72"/>
    <n v="7061.66"/>
    <n v="0"/>
  </r>
  <r>
    <x v="6"/>
    <n v="2019"/>
    <x v="3"/>
    <x v="2"/>
    <x v="1"/>
    <x v="0"/>
    <n v="27809.53"/>
    <n v="26792.66"/>
    <n v="0"/>
    <n v="26792.66"/>
    <n v="0"/>
    <n v="0"/>
  </r>
  <r>
    <x v="6"/>
    <n v="2019"/>
    <x v="3"/>
    <x v="3"/>
    <x v="0"/>
    <x v="0"/>
    <n v="371531.35"/>
    <n v="365626.49"/>
    <n v="0"/>
    <n v="364023.12"/>
    <n v="1603.37"/>
    <n v="0"/>
  </r>
  <r>
    <x v="6"/>
    <n v="2019"/>
    <x v="3"/>
    <x v="3"/>
    <x v="1"/>
    <x v="0"/>
    <n v="-529752.18000000005"/>
    <n v="160048.21"/>
    <n v="0"/>
    <n v="143198.42000000001"/>
    <n v="16849.79"/>
    <n v="0"/>
  </r>
  <r>
    <x v="6"/>
    <n v="2019"/>
    <x v="3"/>
    <x v="4"/>
    <x v="0"/>
    <x v="0"/>
    <n v="1063739.6399999999"/>
    <n v="1056719.3799999999"/>
    <n v="0"/>
    <n v="1056719.3700000001"/>
    <n v="0.01"/>
    <n v="0"/>
  </r>
  <r>
    <x v="6"/>
    <n v="2019"/>
    <x v="3"/>
    <x v="4"/>
    <x v="1"/>
    <x v="0"/>
    <n v="44946.42"/>
    <n v="23571.7"/>
    <n v="0"/>
    <n v="23420.560000000001"/>
    <n v="151.13999999999999"/>
    <n v="0"/>
  </r>
  <r>
    <x v="6"/>
    <n v="2019"/>
    <x v="3"/>
    <x v="5"/>
    <x v="0"/>
    <x v="0"/>
    <n v="722361.14"/>
    <n v="729834.9"/>
    <n v="0"/>
    <n v="729497.42"/>
    <n v="337.48"/>
    <n v="0"/>
  </r>
  <r>
    <x v="6"/>
    <n v="2019"/>
    <x v="3"/>
    <x v="5"/>
    <x v="1"/>
    <x v="0"/>
    <n v="3009.87"/>
    <n v="2849.02"/>
    <n v="0"/>
    <n v="2849.02"/>
    <n v="0"/>
    <n v="0"/>
  </r>
  <r>
    <x v="6"/>
    <n v="2019"/>
    <x v="3"/>
    <x v="6"/>
    <x v="0"/>
    <x v="0"/>
    <n v="470870.44"/>
    <n v="470870.44"/>
    <n v="0"/>
    <n v="470870.44"/>
    <n v="0"/>
    <n v="0"/>
  </r>
  <r>
    <x v="6"/>
    <n v="2019"/>
    <x v="3"/>
    <x v="6"/>
    <x v="1"/>
    <x v="0"/>
    <n v="16486.8"/>
    <n v="16486.8"/>
    <n v="0"/>
    <n v="16486.8"/>
    <n v="0"/>
    <n v="0"/>
  </r>
  <r>
    <x v="6"/>
    <n v="2019"/>
    <x v="3"/>
    <x v="7"/>
    <x v="0"/>
    <x v="0"/>
    <n v="974440.2"/>
    <n v="899395.44"/>
    <n v="48.34"/>
    <n v="875616.11"/>
    <n v="23548.74"/>
    <n v="11.65"/>
  </r>
  <r>
    <x v="6"/>
    <n v="2019"/>
    <x v="3"/>
    <x v="8"/>
    <x v="0"/>
    <x v="0"/>
    <n v="2246741.77"/>
    <n v="2252293.7200000002"/>
    <n v="0"/>
    <n v="2169733.87"/>
    <n v="82559.850000000006"/>
    <n v="0"/>
  </r>
  <r>
    <x v="6"/>
    <n v="2019"/>
    <x v="3"/>
    <x v="8"/>
    <x v="1"/>
    <x v="0"/>
    <n v="229.43"/>
    <n v="229.43"/>
    <n v="0"/>
    <n v="229.43"/>
    <n v="0"/>
    <n v="0"/>
  </r>
  <r>
    <x v="6"/>
    <n v="2019"/>
    <x v="3"/>
    <x v="9"/>
    <x v="0"/>
    <x v="0"/>
    <n v="151276.87"/>
    <n v="91850.78"/>
    <n v="0"/>
    <n v="91850.78"/>
    <n v="0"/>
    <n v="0"/>
  </r>
  <r>
    <x v="6"/>
    <n v="2019"/>
    <x v="3"/>
    <x v="10"/>
    <x v="0"/>
    <x v="0"/>
    <n v="1314731.28"/>
    <n v="1318888.3"/>
    <n v="0"/>
    <n v="1318888.3"/>
    <n v="0"/>
    <n v="0"/>
  </r>
  <r>
    <x v="6"/>
    <n v="2019"/>
    <x v="3"/>
    <x v="10"/>
    <x v="1"/>
    <x v="0"/>
    <n v="14843.47"/>
    <n v="14666.1"/>
    <n v="0"/>
    <n v="14666.1"/>
    <n v="0"/>
    <n v="0"/>
  </r>
  <r>
    <x v="6"/>
    <n v="2019"/>
    <x v="3"/>
    <x v="11"/>
    <x v="0"/>
    <x v="0"/>
    <n v="293.35000000000002"/>
    <n v="253.08"/>
    <n v="0"/>
    <n v="253.08"/>
    <n v="0"/>
    <n v="0"/>
  </r>
  <r>
    <x v="6"/>
    <n v="2019"/>
    <x v="3"/>
    <x v="12"/>
    <x v="0"/>
    <x v="0"/>
    <n v="403657.76"/>
    <n v="376546.93"/>
    <n v="0"/>
    <n v="367920.39"/>
    <n v="8599.24"/>
    <n v="0"/>
  </r>
  <r>
    <x v="6"/>
    <n v="2019"/>
    <x v="3"/>
    <x v="12"/>
    <x v="1"/>
    <x v="0"/>
    <n v="561.76"/>
    <n v="543.9"/>
    <n v="0"/>
    <n v="543.9"/>
    <n v="0"/>
    <n v="0"/>
  </r>
  <r>
    <x v="6"/>
    <n v="2019"/>
    <x v="3"/>
    <x v="13"/>
    <x v="0"/>
    <x v="0"/>
    <n v="2595421.11"/>
    <n v="7973.02"/>
    <n v="0"/>
    <n v="7472.01"/>
    <n v="501.01"/>
    <n v="0"/>
  </r>
  <r>
    <x v="6"/>
    <n v="2019"/>
    <x v="3"/>
    <x v="13"/>
    <x v="0"/>
    <x v="1"/>
    <n v="1147030.8"/>
    <n v="0"/>
    <n v="0"/>
    <n v="0"/>
    <n v="0"/>
    <n v="0"/>
  </r>
  <r>
    <x v="6"/>
    <n v="2019"/>
    <x v="3"/>
    <x v="13"/>
    <x v="1"/>
    <x v="0"/>
    <n v="142071.92000000001"/>
    <n v="5283.78"/>
    <n v="0"/>
    <n v="1710.43"/>
    <n v="3573.35"/>
    <n v="0"/>
  </r>
  <r>
    <x v="6"/>
    <n v="2019"/>
    <x v="3"/>
    <x v="13"/>
    <x v="1"/>
    <x v="1"/>
    <n v="1092.33"/>
    <n v="0"/>
    <n v="0"/>
    <n v="0"/>
    <n v="0"/>
    <n v="0"/>
  </r>
  <r>
    <x v="6"/>
    <n v="2019"/>
    <x v="3"/>
    <x v="15"/>
    <x v="0"/>
    <x v="0"/>
    <n v="9616.84"/>
    <n v="1073.54"/>
    <n v="0"/>
    <n v="1073.54"/>
    <n v="0"/>
    <n v="0"/>
  </r>
  <r>
    <x v="6"/>
    <n v="2019"/>
    <x v="3"/>
    <x v="15"/>
    <x v="1"/>
    <x v="0"/>
    <n v="48.21"/>
    <n v="0"/>
    <n v="0"/>
    <n v="0"/>
    <n v="0"/>
    <n v="0"/>
  </r>
  <r>
    <x v="7"/>
    <n v="2019"/>
    <x v="3"/>
    <x v="0"/>
    <x v="0"/>
    <x v="0"/>
    <n v="31455995.100000001"/>
    <n v="29891203.879999999"/>
    <n v="3591.5"/>
    <n v="28604662.510000002"/>
    <n v="1264444.58"/>
    <n v="327.31"/>
  </r>
  <r>
    <x v="7"/>
    <n v="2019"/>
    <x v="3"/>
    <x v="0"/>
    <x v="1"/>
    <x v="0"/>
    <n v="135671.24"/>
    <n v="83526.91"/>
    <n v="0"/>
    <n v="72894.87"/>
    <n v="10616.51"/>
    <n v="0"/>
  </r>
  <r>
    <x v="7"/>
    <n v="2019"/>
    <x v="3"/>
    <x v="1"/>
    <x v="0"/>
    <x v="0"/>
    <n v="13022604.0934"/>
    <n v="12526655.51"/>
    <n v="0"/>
    <n v="12362576.26"/>
    <n v="163378.65"/>
    <n v="0"/>
  </r>
  <r>
    <x v="7"/>
    <n v="2019"/>
    <x v="3"/>
    <x v="1"/>
    <x v="1"/>
    <x v="0"/>
    <n v="1004892.14"/>
    <n v="742082.15"/>
    <n v="0"/>
    <n v="700686.31"/>
    <n v="41245.129999999997"/>
    <n v="0"/>
  </r>
  <r>
    <x v="7"/>
    <n v="2019"/>
    <x v="3"/>
    <x v="2"/>
    <x v="0"/>
    <x v="0"/>
    <n v="1267848.54"/>
    <n v="1244146.97"/>
    <n v="0"/>
    <n v="1231989.73"/>
    <n v="12157.24"/>
    <n v="0"/>
  </r>
  <r>
    <x v="7"/>
    <n v="2019"/>
    <x v="3"/>
    <x v="2"/>
    <x v="1"/>
    <x v="0"/>
    <n v="20696.02"/>
    <n v="19676.939999999999"/>
    <n v="0"/>
    <n v="19600.29"/>
    <n v="76.650000000000006"/>
    <n v="0"/>
  </r>
  <r>
    <x v="7"/>
    <n v="2019"/>
    <x v="3"/>
    <x v="3"/>
    <x v="0"/>
    <x v="0"/>
    <n v="387233.78"/>
    <n v="382913.3"/>
    <n v="0"/>
    <n v="381259.92"/>
    <n v="1653.38"/>
    <n v="0"/>
  </r>
  <r>
    <x v="7"/>
    <n v="2019"/>
    <x v="3"/>
    <x v="3"/>
    <x v="1"/>
    <x v="0"/>
    <n v="181286.48"/>
    <n v="160798.15"/>
    <n v="0"/>
    <n v="143346.62"/>
    <n v="17451.53"/>
    <n v="0"/>
  </r>
  <r>
    <x v="7"/>
    <n v="2019"/>
    <x v="3"/>
    <x v="4"/>
    <x v="0"/>
    <x v="0"/>
    <n v="1151635.51"/>
    <n v="1143565.6399999999"/>
    <n v="0"/>
    <n v="1143565.6399999999"/>
    <n v="0"/>
    <n v="0"/>
  </r>
  <r>
    <x v="7"/>
    <n v="2019"/>
    <x v="3"/>
    <x v="4"/>
    <x v="1"/>
    <x v="0"/>
    <n v="44248.26"/>
    <n v="22829.59"/>
    <n v="0"/>
    <n v="22678.45"/>
    <n v="151.13999999999999"/>
    <n v="0"/>
  </r>
  <r>
    <x v="7"/>
    <n v="2019"/>
    <x v="3"/>
    <x v="5"/>
    <x v="0"/>
    <x v="0"/>
    <n v="790705.76"/>
    <n v="793818.86"/>
    <n v="0"/>
    <n v="792060.72"/>
    <n v="1758.14"/>
    <n v="0"/>
  </r>
  <r>
    <x v="7"/>
    <n v="2019"/>
    <x v="3"/>
    <x v="5"/>
    <x v="1"/>
    <x v="0"/>
    <n v="3019"/>
    <n v="2852.72"/>
    <n v="0"/>
    <n v="2852.72"/>
    <n v="0"/>
    <n v="0"/>
  </r>
  <r>
    <x v="7"/>
    <n v="2019"/>
    <x v="3"/>
    <x v="6"/>
    <x v="0"/>
    <x v="0"/>
    <n v="461012.67"/>
    <n v="461012.67"/>
    <n v="0"/>
    <n v="461012.67"/>
    <n v="0"/>
    <n v="0"/>
  </r>
  <r>
    <x v="7"/>
    <n v="2019"/>
    <x v="3"/>
    <x v="6"/>
    <x v="1"/>
    <x v="0"/>
    <n v="17162.46"/>
    <n v="17162.46"/>
    <n v="0"/>
    <n v="17162.46"/>
    <n v="0"/>
    <n v="0"/>
  </r>
  <r>
    <x v="7"/>
    <n v="2019"/>
    <x v="3"/>
    <x v="7"/>
    <x v="0"/>
    <x v="0"/>
    <n v="1034883.12"/>
    <n v="951368.15"/>
    <n v="0"/>
    <n v="917241.99"/>
    <n v="33865.67"/>
    <n v="11.65"/>
  </r>
  <r>
    <x v="7"/>
    <n v="2019"/>
    <x v="3"/>
    <x v="8"/>
    <x v="0"/>
    <x v="0"/>
    <n v="2567741.19"/>
    <n v="2573559.0299999998"/>
    <n v="0"/>
    <n v="2508600.6800000002"/>
    <n v="64958.35"/>
    <n v="0"/>
  </r>
  <r>
    <x v="7"/>
    <n v="2019"/>
    <x v="3"/>
    <x v="8"/>
    <x v="1"/>
    <x v="0"/>
    <n v="229.43"/>
    <n v="229.43"/>
    <n v="0"/>
    <n v="229.43"/>
    <n v="0"/>
    <n v="0"/>
  </r>
  <r>
    <x v="7"/>
    <n v="2019"/>
    <x v="3"/>
    <x v="9"/>
    <x v="0"/>
    <x v="0"/>
    <n v="221905.17"/>
    <n v="87176.15"/>
    <n v="0"/>
    <n v="87176.15"/>
    <n v="0"/>
    <n v="0"/>
  </r>
  <r>
    <x v="7"/>
    <n v="2019"/>
    <x v="3"/>
    <x v="10"/>
    <x v="0"/>
    <x v="0"/>
    <n v="1798967.88"/>
    <n v="1801255.36"/>
    <n v="0"/>
    <n v="1801255.36"/>
    <n v="0"/>
    <n v="0"/>
  </r>
  <r>
    <x v="7"/>
    <n v="2019"/>
    <x v="3"/>
    <x v="10"/>
    <x v="1"/>
    <x v="0"/>
    <n v="12661.11"/>
    <n v="14689.68"/>
    <n v="0"/>
    <n v="14689.68"/>
    <n v="0"/>
    <n v="0"/>
  </r>
  <r>
    <x v="7"/>
    <n v="2019"/>
    <x v="3"/>
    <x v="11"/>
    <x v="0"/>
    <x v="0"/>
    <n v="423.48"/>
    <n v="383.21"/>
    <n v="0"/>
    <n v="383.21"/>
    <n v="0"/>
    <n v="0"/>
  </r>
  <r>
    <x v="7"/>
    <n v="2019"/>
    <x v="3"/>
    <x v="12"/>
    <x v="0"/>
    <x v="0"/>
    <n v="380812.88"/>
    <n v="364233.34"/>
    <n v="0"/>
    <n v="356383.37"/>
    <n v="7822.67"/>
    <n v="0"/>
  </r>
  <r>
    <x v="7"/>
    <n v="2019"/>
    <x v="3"/>
    <x v="12"/>
    <x v="1"/>
    <x v="0"/>
    <n v="552.54999999999995"/>
    <n v="534.69000000000005"/>
    <n v="0"/>
    <n v="534.69000000000005"/>
    <n v="0"/>
    <n v="0"/>
  </r>
  <r>
    <x v="7"/>
    <n v="2019"/>
    <x v="3"/>
    <x v="13"/>
    <x v="0"/>
    <x v="0"/>
    <n v="3350718.48"/>
    <n v="83942.51"/>
    <n v="0"/>
    <n v="9267.69"/>
    <n v="74674.820000000007"/>
    <n v="0"/>
  </r>
  <r>
    <x v="7"/>
    <n v="2019"/>
    <x v="3"/>
    <x v="13"/>
    <x v="0"/>
    <x v="1"/>
    <n v="1363775.74"/>
    <n v="0"/>
    <n v="0"/>
    <n v="0"/>
    <n v="0"/>
    <n v="0"/>
  </r>
  <r>
    <x v="7"/>
    <n v="2019"/>
    <x v="3"/>
    <x v="13"/>
    <x v="1"/>
    <x v="0"/>
    <n v="145329.48000000001"/>
    <n v="4310.72"/>
    <n v="0"/>
    <n v="737.37"/>
    <n v="3573.35"/>
    <n v="0"/>
  </r>
  <r>
    <x v="7"/>
    <n v="2019"/>
    <x v="3"/>
    <x v="13"/>
    <x v="1"/>
    <x v="1"/>
    <n v="1092.33"/>
    <n v="0"/>
    <n v="0"/>
    <n v="0"/>
    <n v="0"/>
    <n v="0"/>
  </r>
  <r>
    <x v="7"/>
    <n v="2019"/>
    <x v="3"/>
    <x v="15"/>
    <x v="0"/>
    <x v="0"/>
    <n v="202212.06"/>
    <n v="3099.19"/>
    <n v="0"/>
    <n v="3099.19"/>
    <n v="0"/>
    <n v="0"/>
  </r>
  <r>
    <x v="7"/>
    <n v="2019"/>
    <x v="3"/>
    <x v="15"/>
    <x v="1"/>
    <x v="0"/>
    <n v="48.21"/>
    <n v="0"/>
    <n v="0"/>
    <n v="0"/>
    <n v="0"/>
    <n v="0"/>
  </r>
  <r>
    <x v="8"/>
    <n v="2019"/>
    <x v="3"/>
    <x v="0"/>
    <x v="0"/>
    <x v="0"/>
    <n v="31707992.739999998"/>
    <n v="29863260.460000001"/>
    <n v="125.7"/>
    <n v="28130140.350000001"/>
    <n v="1705491.54"/>
    <n v="335.25"/>
  </r>
  <r>
    <x v="8"/>
    <n v="2019"/>
    <x v="3"/>
    <x v="0"/>
    <x v="1"/>
    <x v="0"/>
    <n v="131678.94"/>
    <n v="82380.87"/>
    <n v="0"/>
    <n v="71084.05"/>
    <n v="11281.15"/>
    <n v="0"/>
  </r>
  <r>
    <x v="8"/>
    <n v="2019"/>
    <x v="3"/>
    <x v="1"/>
    <x v="0"/>
    <x v="0"/>
    <n v="12718213.949999999"/>
    <n v="12287317.42"/>
    <n v="14.65"/>
    <n v="12124615.59"/>
    <n v="153051.73000000001"/>
    <n v="546.05999999999995"/>
  </r>
  <r>
    <x v="8"/>
    <n v="2019"/>
    <x v="3"/>
    <x v="1"/>
    <x v="1"/>
    <x v="0"/>
    <n v="1016724.7"/>
    <n v="731763.05"/>
    <n v="0"/>
    <n v="685338.5"/>
    <n v="46278.559999999998"/>
    <n v="0"/>
  </r>
  <r>
    <x v="8"/>
    <n v="2019"/>
    <x v="3"/>
    <x v="2"/>
    <x v="0"/>
    <x v="0"/>
    <n v="1531332.09"/>
    <n v="1343560.36"/>
    <n v="0"/>
    <n v="1329476.32"/>
    <n v="14084.04"/>
    <n v="0"/>
  </r>
  <r>
    <x v="8"/>
    <n v="2019"/>
    <x v="3"/>
    <x v="2"/>
    <x v="1"/>
    <x v="0"/>
    <n v="5601.41"/>
    <n v="5942.64"/>
    <n v="0"/>
    <n v="5867.91"/>
    <n v="74.73"/>
    <n v="0"/>
  </r>
  <r>
    <x v="8"/>
    <n v="2019"/>
    <x v="3"/>
    <x v="3"/>
    <x v="0"/>
    <x v="0"/>
    <n v="384422.47"/>
    <n v="379376.1"/>
    <n v="0"/>
    <n v="377770.05"/>
    <n v="1606.05"/>
    <n v="0"/>
  </r>
  <r>
    <x v="8"/>
    <n v="2019"/>
    <x v="3"/>
    <x v="3"/>
    <x v="1"/>
    <x v="0"/>
    <n v="197088.77"/>
    <n v="156887.51"/>
    <n v="0"/>
    <n v="138884.31"/>
    <n v="18003.2"/>
    <n v="0"/>
  </r>
  <r>
    <x v="8"/>
    <n v="2019"/>
    <x v="3"/>
    <x v="4"/>
    <x v="0"/>
    <x v="0"/>
    <n v="1128216.23"/>
    <n v="1129175.17"/>
    <n v="0"/>
    <n v="1129175.17"/>
    <n v="0"/>
    <n v="0"/>
  </r>
  <r>
    <x v="8"/>
    <n v="2019"/>
    <x v="3"/>
    <x v="4"/>
    <x v="1"/>
    <x v="0"/>
    <n v="46100.26"/>
    <n v="25109.59"/>
    <n v="0"/>
    <n v="24960.01"/>
    <n v="149.58000000000001"/>
    <n v="0"/>
  </r>
  <r>
    <x v="8"/>
    <n v="2019"/>
    <x v="3"/>
    <x v="5"/>
    <x v="0"/>
    <x v="0"/>
    <n v="765909.66"/>
    <n v="754907.66"/>
    <n v="0"/>
    <n v="752585.6"/>
    <n v="2322.06"/>
    <n v="0"/>
  </r>
  <r>
    <x v="8"/>
    <n v="2019"/>
    <x v="3"/>
    <x v="5"/>
    <x v="1"/>
    <x v="0"/>
    <n v="3978.58"/>
    <n v="3808.73"/>
    <n v="0"/>
    <n v="3808.73"/>
    <n v="0"/>
    <n v="0"/>
  </r>
  <r>
    <x v="8"/>
    <n v="2019"/>
    <x v="3"/>
    <x v="6"/>
    <x v="0"/>
    <x v="0"/>
    <n v="540772.29"/>
    <n v="540772.29"/>
    <n v="0"/>
    <n v="540772.29"/>
    <n v="0"/>
    <n v="0"/>
  </r>
  <r>
    <x v="8"/>
    <n v="2019"/>
    <x v="3"/>
    <x v="6"/>
    <x v="1"/>
    <x v="0"/>
    <n v="16933.439999999999"/>
    <n v="16933.439999999999"/>
    <n v="0"/>
    <n v="16933.439999999999"/>
    <n v="0"/>
    <n v="0"/>
  </r>
  <r>
    <x v="8"/>
    <n v="2019"/>
    <x v="3"/>
    <x v="7"/>
    <x v="0"/>
    <x v="0"/>
    <n v="1047010.56"/>
    <n v="948616.81"/>
    <n v="77.05"/>
    <n v="905238.77"/>
    <n v="42845.52"/>
    <n v="12.96"/>
  </r>
  <r>
    <x v="8"/>
    <n v="2019"/>
    <x v="3"/>
    <x v="8"/>
    <x v="0"/>
    <x v="0"/>
    <n v="2476467.13"/>
    <n v="2478857.9300000002"/>
    <n v="0"/>
    <n v="2478747.7000000002"/>
    <n v="110.23"/>
    <n v="0"/>
  </r>
  <r>
    <x v="8"/>
    <n v="2019"/>
    <x v="3"/>
    <x v="8"/>
    <x v="1"/>
    <x v="0"/>
    <n v="227.22"/>
    <n v="227.22"/>
    <n v="0"/>
    <n v="227.22"/>
    <n v="0"/>
    <n v="0"/>
  </r>
  <r>
    <x v="8"/>
    <n v="2019"/>
    <x v="3"/>
    <x v="9"/>
    <x v="0"/>
    <x v="0"/>
    <n v="78225.37"/>
    <n v="60731.9"/>
    <n v="0"/>
    <n v="60731.9"/>
    <n v="0"/>
    <n v="0"/>
  </r>
  <r>
    <x v="8"/>
    <n v="2019"/>
    <x v="3"/>
    <x v="10"/>
    <x v="0"/>
    <x v="0"/>
    <n v="1276459.3"/>
    <n v="1284011.02"/>
    <n v="0"/>
    <n v="1284011.02"/>
    <n v="0"/>
    <n v="0"/>
  </r>
  <r>
    <x v="8"/>
    <n v="2019"/>
    <x v="3"/>
    <x v="10"/>
    <x v="1"/>
    <x v="0"/>
    <n v="14936.01"/>
    <n v="14553.16"/>
    <n v="0"/>
    <n v="14539.13"/>
    <n v="14.03"/>
    <n v="0"/>
  </r>
  <r>
    <x v="8"/>
    <n v="2019"/>
    <x v="3"/>
    <x v="11"/>
    <x v="0"/>
    <x v="0"/>
    <n v="408.39"/>
    <n v="367.65"/>
    <n v="0"/>
    <n v="367.65"/>
    <n v="0"/>
    <n v="0"/>
  </r>
  <r>
    <x v="8"/>
    <n v="2019"/>
    <x v="3"/>
    <x v="12"/>
    <x v="0"/>
    <x v="0"/>
    <n v="377893.14"/>
    <n v="362280.49"/>
    <n v="0"/>
    <n v="339675.29"/>
    <n v="22528.85"/>
    <n v="0"/>
  </r>
  <r>
    <x v="8"/>
    <n v="2019"/>
    <x v="3"/>
    <x v="12"/>
    <x v="1"/>
    <x v="0"/>
    <n v="552.83000000000004"/>
    <n v="535.29"/>
    <n v="0"/>
    <n v="535.29"/>
    <n v="0"/>
    <n v="0"/>
  </r>
  <r>
    <x v="8"/>
    <n v="2019"/>
    <x v="3"/>
    <x v="13"/>
    <x v="0"/>
    <x v="0"/>
    <n v="2336408.73"/>
    <n v="10706.14"/>
    <n v="0"/>
    <n v="8868.08"/>
    <n v="1838.06"/>
    <n v="0"/>
  </r>
  <r>
    <x v="8"/>
    <n v="2019"/>
    <x v="3"/>
    <x v="13"/>
    <x v="0"/>
    <x v="1"/>
    <n v="2771337.9"/>
    <n v="0"/>
    <n v="0"/>
    <n v="0"/>
    <n v="0"/>
    <n v="0"/>
  </r>
  <r>
    <x v="8"/>
    <n v="2019"/>
    <x v="3"/>
    <x v="13"/>
    <x v="1"/>
    <x v="0"/>
    <n v="141522.91"/>
    <n v="4200.16"/>
    <n v="0"/>
    <n v="704.21"/>
    <n v="3495.95"/>
    <n v="0"/>
  </r>
  <r>
    <x v="8"/>
    <n v="2019"/>
    <x v="3"/>
    <x v="13"/>
    <x v="1"/>
    <x v="1"/>
    <n v="1064.9100000000001"/>
    <n v="0"/>
    <n v="0"/>
    <n v="0"/>
    <n v="0"/>
    <n v="0"/>
  </r>
  <r>
    <x v="8"/>
    <n v="2019"/>
    <x v="3"/>
    <x v="15"/>
    <x v="0"/>
    <x v="0"/>
    <n v="10703.06"/>
    <n v="1088.0899999999999"/>
    <n v="0"/>
    <n v="1088.0899999999999"/>
    <n v="0"/>
    <n v="0"/>
  </r>
  <r>
    <x v="8"/>
    <n v="2019"/>
    <x v="3"/>
    <x v="15"/>
    <x v="1"/>
    <x v="0"/>
    <n v="47.8"/>
    <n v="0"/>
    <n v="0"/>
    <n v="0"/>
    <n v="0"/>
    <n v="0"/>
  </r>
  <r>
    <x v="9"/>
    <n v="2019"/>
    <x v="3"/>
    <x v="0"/>
    <x v="0"/>
    <x v="0"/>
    <n v="32539168.82"/>
    <n v="30514929.07"/>
    <n v="309.7"/>
    <n v="28106863.800000001"/>
    <n v="2359189.34"/>
    <n v="385.93"/>
  </r>
  <r>
    <x v="9"/>
    <n v="2019"/>
    <x v="3"/>
    <x v="0"/>
    <x v="1"/>
    <x v="0"/>
    <n v="137887.18"/>
    <n v="85453.05"/>
    <n v="0"/>
    <n v="72399.42"/>
    <n v="13030.72"/>
    <n v="0"/>
  </r>
  <r>
    <x v="9"/>
    <n v="2019"/>
    <x v="3"/>
    <x v="1"/>
    <x v="0"/>
    <x v="0"/>
    <n v="13243728.710000001"/>
    <n v="12600617.810000001"/>
    <n v="0"/>
    <n v="12329020.91"/>
    <n v="267209.17"/>
    <n v="521.91999999999996"/>
  </r>
  <r>
    <x v="9"/>
    <n v="2019"/>
    <x v="3"/>
    <x v="1"/>
    <x v="1"/>
    <x v="0"/>
    <n v="1085546.77"/>
    <n v="786014.53"/>
    <n v="0"/>
    <n v="722801.17"/>
    <n v="62959.09"/>
    <n v="0"/>
  </r>
  <r>
    <x v="9"/>
    <n v="2019"/>
    <x v="3"/>
    <x v="2"/>
    <x v="0"/>
    <x v="0"/>
    <n v="1632548.58"/>
    <n v="1612779.36"/>
    <n v="0"/>
    <n v="1592277.59"/>
    <n v="20501.77"/>
    <n v="0"/>
  </r>
  <r>
    <x v="9"/>
    <n v="2019"/>
    <x v="3"/>
    <x v="2"/>
    <x v="1"/>
    <x v="0"/>
    <n v="52085.73"/>
    <n v="51200.62"/>
    <n v="0"/>
    <n v="51122.32"/>
    <n v="78.3"/>
    <n v="0"/>
  </r>
  <r>
    <x v="9"/>
    <n v="2019"/>
    <x v="3"/>
    <x v="3"/>
    <x v="0"/>
    <x v="0"/>
    <n v="176275.66"/>
    <n v="175550.27"/>
    <n v="0"/>
    <n v="173817.06"/>
    <n v="1733.21"/>
    <n v="0"/>
  </r>
  <r>
    <x v="9"/>
    <n v="2019"/>
    <x v="3"/>
    <x v="3"/>
    <x v="1"/>
    <x v="0"/>
    <n v="200087.96"/>
    <n v="162263.20000000001"/>
    <n v="0"/>
    <n v="139642.06"/>
    <n v="22621.14"/>
    <n v="0"/>
  </r>
  <r>
    <x v="9"/>
    <n v="2019"/>
    <x v="3"/>
    <x v="4"/>
    <x v="0"/>
    <x v="0"/>
    <n v="1078845.68"/>
    <n v="1076110.69"/>
    <n v="0"/>
    <n v="1076110.69"/>
    <n v="0"/>
    <n v="0"/>
  </r>
  <r>
    <x v="9"/>
    <n v="2019"/>
    <x v="3"/>
    <x v="4"/>
    <x v="1"/>
    <x v="0"/>
    <n v="44740.32"/>
    <n v="23114.76"/>
    <n v="0"/>
    <n v="22960.66"/>
    <n v="154.1"/>
    <n v="0"/>
  </r>
  <r>
    <x v="9"/>
    <n v="2019"/>
    <x v="3"/>
    <x v="5"/>
    <x v="0"/>
    <x v="0"/>
    <n v="781417"/>
    <n v="772706.42"/>
    <n v="0"/>
    <n v="771030.87"/>
    <n v="1675.55"/>
    <n v="0"/>
  </r>
  <r>
    <x v="9"/>
    <n v="2019"/>
    <x v="3"/>
    <x v="5"/>
    <x v="1"/>
    <x v="0"/>
    <n v="4186.17"/>
    <n v="4015.34"/>
    <n v="0"/>
    <n v="3990.03"/>
    <n v="25.31"/>
    <n v="0"/>
  </r>
  <r>
    <x v="9"/>
    <n v="2019"/>
    <x v="3"/>
    <x v="6"/>
    <x v="0"/>
    <x v="0"/>
    <n v="574684.09"/>
    <n v="574514.53"/>
    <n v="0"/>
    <n v="574514.53"/>
    <n v="0"/>
    <n v="0"/>
  </r>
  <r>
    <x v="9"/>
    <n v="2019"/>
    <x v="3"/>
    <x v="6"/>
    <x v="1"/>
    <x v="0"/>
    <n v="17949.66"/>
    <n v="17949.66"/>
    <n v="0"/>
    <n v="17949.66"/>
    <n v="0"/>
    <n v="0"/>
  </r>
  <r>
    <x v="9"/>
    <n v="2019"/>
    <x v="3"/>
    <x v="7"/>
    <x v="0"/>
    <x v="0"/>
    <n v="1059805.6499999999"/>
    <n v="959918.03"/>
    <n v="0"/>
    <n v="903535.9"/>
    <n v="55584.39"/>
    <n v="11.85"/>
  </r>
  <r>
    <x v="9"/>
    <n v="2019"/>
    <x v="3"/>
    <x v="8"/>
    <x v="0"/>
    <x v="0"/>
    <n v="2889219.91"/>
    <n v="2877882.18"/>
    <n v="0"/>
    <n v="2786279.77"/>
    <n v="91602.41"/>
    <n v="0"/>
  </r>
  <r>
    <x v="9"/>
    <n v="2019"/>
    <x v="3"/>
    <x v="8"/>
    <x v="1"/>
    <x v="0"/>
    <n v="0"/>
    <n v="0"/>
    <n v="0"/>
    <n v="0"/>
    <n v="0"/>
    <n v="0"/>
  </r>
  <r>
    <x v="9"/>
    <n v="2019"/>
    <x v="3"/>
    <x v="9"/>
    <x v="0"/>
    <x v="0"/>
    <n v="127691.76"/>
    <n v="117664.76"/>
    <n v="0"/>
    <n v="117664.76"/>
    <n v="0"/>
    <n v="0"/>
  </r>
  <r>
    <x v="9"/>
    <n v="2019"/>
    <x v="3"/>
    <x v="10"/>
    <x v="0"/>
    <x v="0"/>
    <n v="1358639.35"/>
    <n v="1365676.66"/>
    <n v="0"/>
    <n v="1365676.66"/>
    <n v="0"/>
    <n v="0"/>
  </r>
  <r>
    <x v="9"/>
    <n v="2019"/>
    <x v="3"/>
    <x v="10"/>
    <x v="1"/>
    <x v="0"/>
    <n v="16863.32"/>
    <n v="15250.4"/>
    <n v="0"/>
    <n v="14848.89"/>
    <n v="401.51"/>
    <n v="0"/>
  </r>
  <r>
    <x v="9"/>
    <n v="2019"/>
    <x v="3"/>
    <x v="11"/>
    <x v="0"/>
    <x v="0"/>
    <n v="463.15"/>
    <n v="431.55"/>
    <n v="0"/>
    <n v="431.55"/>
    <n v="0"/>
    <n v="0"/>
  </r>
  <r>
    <x v="9"/>
    <n v="2019"/>
    <x v="3"/>
    <x v="12"/>
    <x v="0"/>
    <x v="0"/>
    <n v="514879.8"/>
    <n v="646580.86"/>
    <n v="0"/>
    <n v="598897.81000000006"/>
    <n v="47413.96"/>
    <n v="0"/>
  </r>
  <r>
    <x v="9"/>
    <n v="2019"/>
    <x v="3"/>
    <x v="12"/>
    <x v="1"/>
    <x v="0"/>
    <n v="563.71"/>
    <n v="545.57000000000005"/>
    <n v="0"/>
    <n v="545.57000000000005"/>
    <n v="0"/>
    <n v="0"/>
  </r>
  <r>
    <x v="9"/>
    <n v="2019"/>
    <x v="3"/>
    <x v="13"/>
    <x v="0"/>
    <x v="0"/>
    <n v="1954177.64"/>
    <n v="11515.5"/>
    <n v="0"/>
    <n v="8920.1200000000008"/>
    <n v="2595.38"/>
    <n v="0"/>
  </r>
  <r>
    <x v="9"/>
    <n v="2019"/>
    <x v="3"/>
    <x v="13"/>
    <x v="0"/>
    <x v="1"/>
    <n v="2414337.19"/>
    <n v="0"/>
    <n v="0"/>
    <n v="0"/>
    <n v="0"/>
    <n v="0"/>
  </r>
  <r>
    <x v="9"/>
    <n v="2019"/>
    <x v="3"/>
    <x v="13"/>
    <x v="1"/>
    <x v="0"/>
    <n v="151897.45000000001"/>
    <n v="4400.43"/>
    <n v="0"/>
    <n v="753.14"/>
    <n v="3647.29"/>
    <n v="0"/>
  </r>
  <r>
    <x v="9"/>
    <n v="2019"/>
    <x v="3"/>
    <x v="13"/>
    <x v="1"/>
    <x v="1"/>
    <n v="1116.06"/>
    <n v="0"/>
    <n v="0"/>
    <n v="0"/>
    <n v="0"/>
    <n v="0"/>
  </r>
  <r>
    <x v="9"/>
    <n v="2019"/>
    <x v="3"/>
    <x v="15"/>
    <x v="0"/>
    <x v="0"/>
    <n v="8991.1"/>
    <n v="1085.02"/>
    <n v="0"/>
    <n v="1085.02"/>
    <n v="0"/>
    <n v="0"/>
  </r>
  <r>
    <x v="9"/>
    <n v="2019"/>
    <x v="3"/>
    <x v="15"/>
    <x v="1"/>
    <x v="0"/>
    <n v="48.99"/>
    <n v="0"/>
    <n v="0"/>
    <n v="0"/>
    <n v="0"/>
    <n v="0"/>
  </r>
  <r>
    <x v="10"/>
    <n v="2019"/>
    <x v="3"/>
    <x v="0"/>
    <x v="0"/>
    <x v="0"/>
    <n v="27778469.170000002"/>
    <n v="26082720.77"/>
    <n v="2979.67"/>
    <n v="23085140.98"/>
    <n v="2914118.69"/>
    <n v="445.23"/>
  </r>
  <r>
    <x v="10"/>
    <n v="2019"/>
    <x v="3"/>
    <x v="0"/>
    <x v="1"/>
    <x v="0"/>
    <n v="141074.23999999999"/>
    <n v="76221.58"/>
    <n v="0"/>
    <n v="60987.46"/>
    <n v="15154.56"/>
    <n v="0"/>
  </r>
  <r>
    <x v="10"/>
    <n v="2019"/>
    <x v="3"/>
    <x v="1"/>
    <x v="0"/>
    <x v="0"/>
    <n v="12548788.609999999"/>
    <n v="12070232.630000001"/>
    <n v="0"/>
    <n v="11681952.42"/>
    <n v="369871.01"/>
    <n v="420.61"/>
  </r>
  <r>
    <x v="10"/>
    <n v="2019"/>
    <x v="3"/>
    <x v="1"/>
    <x v="1"/>
    <x v="0"/>
    <n v="1035644.68"/>
    <n v="735857.27"/>
    <n v="0"/>
    <n v="609577.81999999995"/>
    <n v="125685.73"/>
    <n v="0"/>
  </r>
  <r>
    <x v="10"/>
    <n v="2019"/>
    <x v="3"/>
    <x v="2"/>
    <x v="0"/>
    <x v="0"/>
    <n v="1186840.76"/>
    <n v="1178277.18"/>
    <n v="0"/>
    <n v="1152084.21"/>
    <n v="26192.97"/>
    <n v="0"/>
  </r>
  <r>
    <x v="10"/>
    <n v="2019"/>
    <x v="3"/>
    <x v="2"/>
    <x v="1"/>
    <x v="0"/>
    <n v="25508.55"/>
    <n v="24624.43"/>
    <n v="0"/>
    <n v="24415.16"/>
    <n v="209.27"/>
    <n v="0"/>
  </r>
  <r>
    <x v="10"/>
    <n v="2019"/>
    <x v="3"/>
    <x v="3"/>
    <x v="0"/>
    <x v="0"/>
    <n v="185676.93"/>
    <n v="182905.72"/>
    <n v="0"/>
    <n v="181302.44"/>
    <n v="1603.28"/>
    <n v="0"/>
  </r>
  <r>
    <x v="10"/>
    <n v="2019"/>
    <x v="3"/>
    <x v="3"/>
    <x v="1"/>
    <x v="0"/>
    <n v="191340.5"/>
    <n v="154278.45000000001"/>
    <n v="0"/>
    <n v="131578.38"/>
    <n v="22700.07"/>
    <n v="0"/>
  </r>
  <r>
    <x v="10"/>
    <n v="2019"/>
    <x v="3"/>
    <x v="4"/>
    <x v="0"/>
    <x v="0"/>
    <n v="1054729.0900000001"/>
    <n v="1050240.7"/>
    <n v="0"/>
    <n v="1046674.75"/>
    <n v="3565.95"/>
    <n v="0"/>
  </r>
  <r>
    <x v="10"/>
    <n v="2019"/>
    <x v="3"/>
    <x v="4"/>
    <x v="1"/>
    <x v="0"/>
    <n v="43231.35"/>
    <n v="22971.87"/>
    <n v="0"/>
    <n v="22799.85"/>
    <n v="172.02"/>
    <n v="0"/>
  </r>
  <r>
    <x v="10"/>
    <n v="2019"/>
    <x v="3"/>
    <x v="5"/>
    <x v="0"/>
    <x v="0"/>
    <n v="736074.76"/>
    <n v="734327.11"/>
    <n v="527.73"/>
    <n v="724367.45"/>
    <n v="9431.93"/>
    <n v="0"/>
  </r>
  <r>
    <x v="10"/>
    <n v="2019"/>
    <x v="3"/>
    <x v="5"/>
    <x v="1"/>
    <x v="0"/>
    <n v="4104.45"/>
    <n v="3949.07"/>
    <n v="0"/>
    <n v="3911.56"/>
    <n v="37.51"/>
    <n v="0"/>
  </r>
  <r>
    <x v="10"/>
    <n v="2019"/>
    <x v="3"/>
    <x v="6"/>
    <x v="0"/>
    <x v="0"/>
    <n v="513284.24"/>
    <n v="513284.24"/>
    <n v="0"/>
    <n v="513284.24"/>
    <n v="0"/>
    <n v="0"/>
  </r>
  <r>
    <x v="10"/>
    <n v="2019"/>
    <x v="3"/>
    <x v="6"/>
    <x v="1"/>
    <x v="0"/>
    <n v="17673.62"/>
    <n v="17673.62"/>
    <n v="0"/>
    <n v="17673.62"/>
    <n v="0"/>
    <n v="0"/>
  </r>
  <r>
    <x v="10"/>
    <n v="2019"/>
    <x v="3"/>
    <x v="7"/>
    <x v="0"/>
    <x v="0"/>
    <n v="869764.42"/>
    <n v="797295.32"/>
    <n v="0"/>
    <n v="723073.37"/>
    <n v="73014.429999999993"/>
    <n v="11.85"/>
  </r>
  <r>
    <x v="10"/>
    <n v="2019"/>
    <x v="3"/>
    <x v="8"/>
    <x v="0"/>
    <x v="0"/>
    <n v="3226906.49"/>
    <n v="3218439.57"/>
    <n v="0"/>
    <n v="3131707.55"/>
    <n v="86732.02"/>
    <n v="0"/>
  </r>
  <r>
    <x v="10"/>
    <n v="2019"/>
    <x v="3"/>
    <x v="8"/>
    <x v="1"/>
    <x v="0"/>
    <n v="1146.3599999999999"/>
    <n v="1146.3599999999999"/>
    <n v="0"/>
    <n v="1146.3599999999999"/>
    <n v="0"/>
    <n v="0"/>
  </r>
  <r>
    <x v="10"/>
    <n v="2019"/>
    <x v="3"/>
    <x v="9"/>
    <x v="0"/>
    <x v="0"/>
    <n v="97644.35"/>
    <n v="93618.16"/>
    <n v="0"/>
    <n v="93618.16"/>
    <n v="0"/>
    <n v="0"/>
  </r>
  <r>
    <x v="10"/>
    <n v="2019"/>
    <x v="3"/>
    <x v="10"/>
    <x v="0"/>
    <x v="0"/>
    <n v="1563344.41"/>
    <n v="1569330.98"/>
    <n v="0"/>
    <n v="1537403.88"/>
    <n v="6521.69"/>
    <n v="0"/>
  </r>
  <r>
    <x v="10"/>
    <n v="2019"/>
    <x v="3"/>
    <x v="10"/>
    <x v="1"/>
    <x v="0"/>
    <n v="16358.11"/>
    <n v="14716.04"/>
    <n v="0"/>
    <n v="14221.37"/>
    <n v="494.67"/>
    <n v="0"/>
  </r>
  <r>
    <x v="10"/>
    <n v="2019"/>
    <x v="3"/>
    <x v="11"/>
    <x v="0"/>
    <x v="0"/>
    <n v="397.08"/>
    <n v="335.29"/>
    <n v="0"/>
    <n v="335.29"/>
    <n v="0"/>
    <n v="0"/>
  </r>
  <r>
    <x v="10"/>
    <n v="2019"/>
    <x v="3"/>
    <x v="12"/>
    <x v="0"/>
    <x v="0"/>
    <n v="89952.639999999999"/>
    <n v="90778.65"/>
    <n v="0"/>
    <n v="65294.01"/>
    <n v="25484.639999999999"/>
    <n v="0"/>
  </r>
  <r>
    <x v="10"/>
    <n v="2019"/>
    <x v="3"/>
    <x v="12"/>
    <x v="1"/>
    <x v="0"/>
    <n v="563.27"/>
    <n v="545.57000000000005"/>
    <n v="0"/>
    <n v="545.57000000000005"/>
    <n v="0"/>
    <n v="0"/>
  </r>
  <r>
    <x v="10"/>
    <n v="2019"/>
    <x v="3"/>
    <x v="13"/>
    <x v="0"/>
    <x v="0"/>
    <n v="2213394.7799999998"/>
    <n v="10436.780000000001"/>
    <n v="0"/>
    <n v="8780.44"/>
    <n v="1656.34"/>
    <n v="0"/>
  </r>
  <r>
    <x v="10"/>
    <n v="2019"/>
    <x v="3"/>
    <x v="13"/>
    <x v="0"/>
    <x v="1"/>
    <n v="628923.96"/>
    <n v="0"/>
    <n v="0"/>
    <n v="0"/>
    <n v="0"/>
    <n v="0"/>
  </r>
  <r>
    <x v="10"/>
    <n v="2019"/>
    <x v="3"/>
    <x v="13"/>
    <x v="1"/>
    <x v="0"/>
    <n v="145419.32"/>
    <n v="4400.43"/>
    <n v="0"/>
    <n v="753.14"/>
    <n v="3647.29"/>
    <n v="0"/>
  </r>
  <r>
    <x v="10"/>
    <n v="2019"/>
    <x v="3"/>
    <x v="13"/>
    <x v="1"/>
    <x v="1"/>
    <n v="1116.06"/>
    <n v="0"/>
    <n v="0"/>
    <n v="0"/>
    <n v="0"/>
    <n v="0"/>
  </r>
  <r>
    <x v="10"/>
    <n v="2019"/>
    <x v="3"/>
    <x v="15"/>
    <x v="0"/>
    <x v="0"/>
    <n v="5540.18"/>
    <n v="1092.79"/>
    <n v="0"/>
    <n v="1092.79"/>
    <n v="0"/>
    <n v="0"/>
  </r>
  <r>
    <x v="10"/>
    <n v="2019"/>
    <x v="3"/>
    <x v="15"/>
    <x v="1"/>
    <x v="0"/>
    <n v="48.99"/>
    <n v="0"/>
    <n v="0"/>
    <n v="0"/>
    <n v="0"/>
    <n v="0"/>
  </r>
  <r>
    <x v="11"/>
    <n v="2019"/>
    <x v="3"/>
    <x v="0"/>
    <x v="0"/>
    <x v="0"/>
    <n v="33006794.100000001"/>
    <n v="30964127.600000001"/>
    <n v="1.36"/>
    <n v="24986059.920000002"/>
    <n v="5788800.4299999997"/>
    <n v="492.72"/>
  </r>
  <r>
    <x v="11"/>
    <n v="2019"/>
    <x v="3"/>
    <x v="0"/>
    <x v="1"/>
    <x v="0"/>
    <n v="134205.74"/>
    <n v="74144.19"/>
    <n v="0"/>
    <n v="54160.97"/>
    <n v="19751.939999999999"/>
    <n v="0"/>
  </r>
  <r>
    <x v="11"/>
    <n v="2019"/>
    <x v="3"/>
    <x v="1"/>
    <x v="0"/>
    <x v="0"/>
    <n v="12124801.32"/>
    <n v="11717449.609999999"/>
    <n v="0"/>
    <n v="10579445.09"/>
    <n v="1085848.68"/>
    <n v="451.79"/>
  </r>
  <r>
    <x v="11"/>
    <n v="2019"/>
    <x v="3"/>
    <x v="1"/>
    <x v="1"/>
    <x v="0"/>
    <n v="1018992.25"/>
    <n v="737460.64"/>
    <n v="0"/>
    <n v="568198.15"/>
    <n v="168412.11"/>
    <n v="0"/>
  </r>
  <r>
    <x v="11"/>
    <n v="2019"/>
    <x v="3"/>
    <x v="2"/>
    <x v="0"/>
    <x v="0"/>
    <n v="1228498.82"/>
    <n v="1182368.53"/>
    <n v="0"/>
    <n v="1114375.67"/>
    <n v="67505.740000000005"/>
    <n v="0"/>
  </r>
  <r>
    <x v="11"/>
    <n v="2019"/>
    <x v="3"/>
    <x v="2"/>
    <x v="1"/>
    <x v="0"/>
    <n v="32739.87"/>
    <n v="31854.07"/>
    <n v="0"/>
    <n v="31643.77"/>
    <n v="210.3"/>
    <n v="0"/>
  </r>
  <r>
    <x v="11"/>
    <n v="2019"/>
    <x v="3"/>
    <x v="3"/>
    <x v="0"/>
    <x v="0"/>
    <n v="166479.51999999999"/>
    <n v="164443.41"/>
    <n v="0"/>
    <n v="136477.9"/>
    <n v="27965.51"/>
    <n v="0"/>
  </r>
  <r>
    <x v="11"/>
    <n v="2019"/>
    <x v="3"/>
    <x v="3"/>
    <x v="1"/>
    <x v="0"/>
    <n v="190685.5"/>
    <n v="153476.54999999999"/>
    <n v="0"/>
    <n v="126002.54"/>
    <n v="27473.96"/>
    <n v="0"/>
  </r>
  <r>
    <x v="11"/>
    <n v="2019"/>
    <x v="3"/>
    <x v="4"/>
    <x v="0"/>
    <x v="0"/>
    <n v="1014532.44"/>
    <n v="1001721.08"/>
    <n v="0"/>
    <n v="981843.18550000002"/>
    <n v="19877.894499999999"/>
    <n v="0"/>
  </r>
  <r>
    <x v="11"/>
    <n v="2019"/>
    <x v="3"/>
    <x v="4"/>
    <x v="1"/>
    <x v="0"/>
    <n v="31610.27"/>
    <n v="17918.27"/>
    <n v="0"/>
    <n v="17166.740000000002"/>
    <n v="751.53"/>
    <n v="0"/>
  </r>
  <r>
    <x v="11"/>
    <n v="2019"/>
    <x v="3"/>
    <x v="5"/>
    <x v="0"/>
    <x v="0"/>
    <n v="758805.61"/>
    <n v="760140.49"/>
    <n v="0"/>
    <n v="721171.08"/>
    <n v="37273.33"/>
    <n v="0"/>
  </r>
  <r>
    <x v="11"/>
    <n v="2019"/>
    <x v="3"/>
    <x v="5"/>
    <x v="1"/>
    <x v="0"/>
    <n v="4119.6000000000004"/>
    <n v="3949.07"/>
    <n v="0"/>
    <n v="3899.31"/>
    <n v="37.51"/>
    <n v="0"/>
  </r>
  <r>
    <x v="11"/>
    <n v="2019"/>
    <x v="3"/>
    <x v="6"/>
    <x v="0"/>
    <x v="0"/>
    <n v="573049.97"/>
    <n v="573049.97"/>
    <n v="0"/>
    <n v="573049.97"/>
    <n v="0"/>
    <n v="0"/>
  </r>
  <r>
    <x v="11"/>
    <n v="2019"/>
    <x v="3"/>
    <x v="6"/>
    <x v="1"/>
    <x v="0"/>
    <n v="16919.080000000002"/>
    <n v="16919.080000000002"/>
    <n v="0"/>
    <n v="16736.72"/>
    <n v="182.36"/>
    <n v="0"/>
  </r>
  <r>
    <x v="11"/>
    <n v="2019"/>
    <x v="3"/>
    <x v="7"/>
    <x v="0"/>
    <x v="0"/>
    <n v="1039584.45"/>
    <n v="949353.22"/>
    <n v="0"/>
    <n v="804345.89"/>
    <n v="140944.31"/>
    <n v="11.85"/>
  </r>
  <r>
    <x v="11"/>
    <n v="2019"/>
    <x v="3"/>
    <x v="8"/>
    <x v="0"/>
    <x v="0"/>
    <n v="2752826.15"/>
    <n v="2752618.99"/>
    <n v="0"/>
    <n v="2600792.2799999998"/>
    <n v="150988.93"/>
    <n v="0"/>
  </r>
  <r>
    <x v="11"/>
    <n v="2019"/>
    <x v="3"/>
    <x v="8"/>
    <x v="1"/>
    <x v="0"/>
    <n v="-626708.86"/>
    <n v="1146.3599999999999"/>
    <n v="0"/>
    <n v="1146.3599999999999"/>
    <n v="0"/>
    <n v="0"/>
  </r>
  <r>
    <x v="11"/>
    <n v="2019"/>
    <x v="3"/>
    <x v="9"/>
    <x v="0"/>
    <x v="0"/>
    <n v="185060.93"/>
    <n v="92901.48"/>
    <n v="0"/>
    <n v="82796.89"/>
    <n v="10104.59"/>
    <n v="0"/>
  </r>
  <r>
    <x v="11"/>
    <n v="2019"/>
    <x v="3"/>
    <x v="10"/>
    <x v="0"/>
    <x v="0"/>
    <n v="1299210.6399999999"/>
    <n v="1309427.98"/>
    <n v="0"/>
    <n v="637543.32999999996"/>
    <n v="626410.51"/>
    <n v="0"/>
  </r>
  <r>
    <x v="11"/>
    <n v="2019"/>
    <x v="3"/>
    <x v="10"/>
    <x v="1"/>
    <x v="0"/>
    <n v="13665.71"/>
    <n v="12028.32"/>
    <n v="0"/>
    <n v="7342.14"/>
    <n v="4191.34"/>
    <n v="0"/>
  </r>
  <r>
    <x v="11"/>
    <n v="2019"/>
    <x v="3"/>
    <x v="11"/>
    <x v="0"/>
    <x v="0"/>
    <n v="357.18"/>
    <n v="310.02999999999997"/>
    <n v="0"/>
    <n v="310.02999999999997"/>
    <n v="0"/>
    <n v="0"/>
  </r>
  <r>
    <x v="11"/>
    <n v="2019"/>
    <x v="3"/>
    <x v="12"/>
    <x v="0"/>
    <x v="0"/>
    <n v="378072.76"/>
    <n v="358012.38"/>
    <n v="0"/>
    <n v="314530.21999999997"/>
    <n v="43344.32"/>
    <n v="0"/>
  </r>
  <r>
    <x v="11"/>
    <n v="2019"/>
    <x v="3"/>
    <x v="12"/>
    <x v="1"/>
    <x v="0"/>
    <n v="545.57000000000005"/>
    <n v="545.57000000000005"/>
    <n v="0"/>
    <n v="545.57000000000005"/>
    <n v="0"/>
    <n v="0"/>
  </r>
  <r>
    <x v="11"/>
    <n v="2019"/>
    <x v="3"/>
    <x v="13"/>
    <x v="0"/>
    <x v="0"/>
    <n v="1818545.11"/>
    <n v="1968.81"/>
    <n v="0"/>
    <n v="280.10000000000002"/>
    <n v="1688.71"/>
    <n v="0"/>
  </r>
  <r>
    <x v="11"/>
    <n v="2019"/>
    <x v="3"/>
    <x v="13"/>
    <x v="0"/>
    <x v="1"/>
    <n v="1235312.29"/>
    <n v="0"/>
    <n v="0"/>
    <n v="0"/>
    <n v="0"/>
    <n v="0"/>
  </r>
  <r>
    <x v="11"/>
    <n v="2019"/>
    <x v="3"/>
    <x v="13"/>
    <x v="1"/>
    <x v="0"/>
    <n v="139089.78"/>
    <n v="4387.7700000000004"/>
    <n v="0"/>
    <n v="727.5"/>
    <n v="3660.27"/>
    <n v="0"/>
  </r>
  <r>
    <x v="11"/>
    <n v="2019"/>
    <x v="3"/>
    <x v="13"/>
    <x v="1"/>
    <x v="1"/>
    <n v="1116.06"/>
    <n v="0"/>
    <n v="0"/>
    <n v="0"/>
    <n v="0"/>
    <n v="0"/>
  </r>
  <r>
    <x v="11"/>
    <n v="2019"/>
    <x v="3"/>
    <x v="15"/>
    <x v="0"/>
    <x v="0"/>
    <n v="-491520.38"/>
    <n v="1100.5999999999999"/>
    <n v="0"/>
    <n v="1066.6099999999999"/>
    <n v="33.99"/>
    <n v="0"/>
  </r>
  <r>
    <x v="11"/>
    <n v="2019"/>
    <x v="3"/>
    <x v="15"/>
    <x v="1"/>
    <x v="0"/>
    <n v="48.99"/>
    <n v="0"/>
    <n v="0"/>
    <n v="0"/>
    <n v="0"/>
    <n v="0"/>
  </r>
  <r>
    <x v="0"/>
    <n v="2020"/>
    <x v="3"/>
    <x v="0"/>
    <x v="0"/>
    <x v="0"/>
    <n v="33098654.75"/>
    <n v="30803088.300000001"/>
    <n v="12143.22"/>
    <n v="9020028.8399999999"/>
    <n v="21015698.870000001"/>
    <n v="588.71"/>
  </r>
  <r>
    <x v="0"/>
    <n v="2020"/>
    <x v="3"/>
    <x v="0"/>
    <x v="1"/>
    <x v="0"/>
    <n v="145311.64000000001"/>
    <n v="89921.54"/>
    <n v="0"/>
    <n v="29917.919999999998"/>
    <n v="58087.73"/>
    <n v="0"/>
  </r>
  <r>
    <x v="0"/>
    <n v="2020"/>
    <x v="3"/>
    <x v="1"/>
    <x v="0"/>
    <x v="0"/>
    <n v="12247731.560000001"/>
    <n v="11942908.67"/>
    <n v="564.99"/>
    <n v="3922101.76"/>
    <n v="7699308.0300000003"/>
    <n v="537.5"/>
  </r>
  <r>
    <x v="0"/>
    <n v="2020"/>
    <x v="3"/>
    <x v="1"/>
    <x v="1"/>
    <x v="0"/>
    <n v="1126467.2"/>
    <n v="809348.44"/>
    <n v="0"/>
    <n v="292141.5"/>
    <n v="497678.6"/>
    <n v="0"/>
  </r>
  <r>
    <x v="0"/>
    <n v="2020"/>
    <x v="3"/>
    <x v="2"/>
    <x v="0"/>
    <x v="0"/>
    <n v="1177271.28"/>
    <n v="1183445.6399999999"/>
    <n v="0"/>
    <n v="374116.19"/>
    <n v="762871.36"/>
    <n v="0"/>
  </r>
  <r>
    <x v="0"/>
    <n v="2020"/>
    <x v="3"/>
    <x v="2"/>
    <x v="1"/>
    <x v="0"/>
    <n v="18223.96"/>
    <n v="20947.95"/>
    <n v="0"/>
    <n v="12616.45"/>
    <n v="8255.68"/>
    <n v="0"/>
  </r>
  <r>
    <x v="0"/>
    <n v="2020"/>
    <x v="3"/>
    <x v="3"/>
    <x v="0"/>
    <x v="0"/>
    <n v="167371.9"/>
    <n v="161985.71"/>
    <n v="0"/>
    <n v="52144.78"/>
    <n v="109721.73"/>
    <n v="0"/>
  </r>
  <r>
    <x v="0"/>
    <n v="2020"/>
    <x v="3"/>
    <x v="3"/>
    <x v="1"/>
    <x v="0"/>
    <n v="189929.9"/>
    <n v="158132.35"/>
    <n v="0"/>
    <n v="69584.09"/>
    <n v="85907.85"/>
    <n v="0"/>
  </r>
  <r>
    <x v="0"/>
    <n v="2020"/>
    <x v="3"/>
    <x v="4"/>
    <x v="0"/>
    <x v="0"/>
    <n v="1028050.41"/>
    <n v="1032854.03"/>
    <n v="0"/>
    <n v="59080.44"/>
    <n v="973773.59"/>
    <n v="0"/>
  </r>
  <r>
    <x v="0"/>
    <n v="2020"/>
    <x v="3"/>
    <x v="4"/>
    <x v="1"/>
    <x v="0"/>
    <n v="51942.33"/>
    <n v="28066.6"/>
    <n v="0"/>
    <n v="5445.39"/>
    <n v="22621.21"/>
    <n v="0"/>
  </r>
  <r>
    <x v="0"/>
    <n v="2020"/>
    <x v="3"/>
    <x v="5"/>
    <x v="0"/>
    <x v="0"/>
    <n v="726533.54"/>
    <n v="713823.61"/>
    <n v="0"/>
    <n v="270551.57"/>
    <n v="439412.91"/>
    <n v="0"/>
  </r>
  <r>
    <x v="0"/>
    <n v="2020"/>
    <x v="3"/>
    <x v="5"/>
    <x v="1"/>
    <x v="0"/>
    <n v="4178.57"/>
    <n v="4023.19"/>
    <n v="0"/>
    <n v="1258.94"/>
    <n v="2575.89"/>
    <n v="0"/>
  </r>
  <r>
    <x v="0"/>
    <n v="2020"/>
    <x v="3"/>
    <x v="6"/>
    <x v="0"/>
    <x v="0"/>
    <n v="511486.32"/>
    <n v="511231.5"/>
    <n v="0"/>
    <n v="74222.460000000006"/>
    <n v="437009.04"/>
    <n v="0"/>
  </r>
  <r>
    <x v="0"/>
    <n v="2020"/>
    <x v="3"/>
    <x v="6"/>
    <x v="1"/>
    <x v="0"/>
    <n v="18637.7"/>
    <n v="18637.7"/>
    <n v="0"/>
    <n v="3805.5"/>
    <n v="14832.2"/>
    <n v="0"/>
  </r>
  <r>
    <x v="0"/>
    <n v="2020"/>
    <x v="3"/>
    <x v="7"/>
    <x v="0"/>
    <x v="0"/>
    <n v="1044563.25"/>
    <n v="956920.44"/>
    <n v="2124.92"/>
    <n v="312562.15999999997"/>
    <n v="624261.84"/>
    <n v="11.85"/>
  </r>
  <r>
    <x v="0"/>
    <n v="2020"/>
    <x v="3"/>
    <x v="8"/>
    <x v="0"/>
    <x v="0"/>
    <n v="3604801.77"/>
    <n v="3581575.01"/>
    <n v="0"/>
    <n v="1428125.82"/>
    <n v="2123780.1800000002"/>
    <n v="0"/>
  </r>
  <r>
    <x v="0"/>
    <n v="2020"/>
    <x v="3"/>
    <x v="8"/>
    <x v="1"/>
    <x v="0"/>
    <n v="1146.3599999999999"/>
    <n v="1146.3599999999999"/>
    <n v="0"/>
    <n v="0"/>
    <n v="1146.3599999999999"/>
    <n v="0"/>
  </r>
  <r>
    <x v="0"/>
    <n v="2020"/>
    <x v="3"/>
    <x v="9"/>
    <x v="0"/>
    <x v="0"/>
    <n v="88332.33"/>
    <n v="90131.38"/>
    <n v="0"/>
    <n v="21607.4"/>
    <n v="66615.839999999997"/>
    <n v="0"/>
  </r>
  <r>
    <x v="0"/>
    <n v="2020"/>
    <x v="3"/>
    <x v="10"/>
    <x v="0"/>
    <x v="0"/>
    <n v="1173830.78"/>
    <n v="1174509.8899999999"/>
    <n v="0"/>
    <n v="119521.33"/>
    <n v="1035324.6"/>
    <n v="0"/>
  </r>
  <r>
    <x v="0"/>
    <n v="2020"/>
    <x v="3"/>
    <x v="10"/>
    <x v="1"/>
    <x v="0"/>
    <n v="19875.580000000002"/>
    <n v="18205.3"/>
    <n v="0"/>
    <n v="7524.42"/>
    <n v="10680.88"/>
    <n v="0"/>
  </r>
  <r>
    <x v="0"/>
    <n v="2020"/>
    <x v="3"/>
    <x v="11"/>
    <x v="0"/>
    <x v="0"/>
    <n v="369.67"/>
    <n v="338.07"/>
    <n v="0"/>
    <n v="152.69999999999999"/>
    <n v="185.37"/>
    <n v="0"/>
  </r>
  <r>
    <x v="0"/>
    <n v="2020"/>
    <x v="3"/>
    <x v="12"/>
    <x v="0"/>
    <x v="0"/>
    <n v="500406.21"/>
    <n v="472119.71"/>
    <n v="0"/>
    <n v="227929.55"/>
    <n v="215681.17"/>
    <n v="0"/>
  </r>
  <r>
    <x v="0"/>
    <n v="2020"/>
    <x v="3"/>
    <x v="12"/>
    <x v="1"/>
    <x v="0"/>
    <n v="580.97"/>
    <n v="545.57000000000005"/>
    <n v="0"/>
    <n v="536.78"/>
    <n v="8.7899999999999991"/>
    <n v="0"/>
  </r>
  <r>
    <x v="0"/>
    <n v="2020"/>
    <x v="3"/>
    <x v="13"/>
    <x v="0"/>
    <x v="0"/>
    <n v="1779036.66"/>
    <n v="13818.55"/>
    <n v="0"/>
    <n v="5872.48"/>
    <n v="7946.07"/>
    <n v="0"/>
  </r>
  <r>
    <x v="0"/>
    <n v="2020"/>
    <x v="3"/>
    <x v="13"/>
    <x v="0"/>
    <x v="1"/>
    <n v="1443223.14"/>
    <n v="0"/>
    <n v="0"/>
    <n v="0"/>
    <n v="0"/>
    <n v="0"/>
  </r>
  <r>
    <x v="0"/>
    <n v="2020"/>
    <x v="3"/>
    <x v="13"/>
    <x v="1"/>
    <x v="0"/>
    <n v="162047.29"/>
    <n v="4433.09"/>
    <n v="0"/>
    <n v="32.659999999999997"/>
    <n v="4400.43"/>
    <n v="0"/>
  </r>
  <r>
    <x v="0"/>
    <n v="2020"/>
    <x v="3"/>
    <x v="13"/>
    <x v="1"/>
    <x v="1"/>
    <n v="1116.06"/>
    <n v="0"/>
    <n v="0"/>
    <n v="0"/>
    <n v="0"/>
    <n v="0"/>
  </r>
  <r>
    <x v="0"/>
    <n v="2020"/>
    <x v="3"/>
    <x v="15"/>
    <x v="0"/>
    <x v="0"/>
    <n v="3936.56"/>
    <n v="1116.18"/>
    <n v="0"/>
    <n v="152.69999999999999"/>
    <n v="963.48"/>
    <n v="0"/>
  </r>
  <r>
    <x v="0"/>
    <n v="2020"/>
    <x v="3"/>
    <x v="15"/>
    <x v="1"/>
    <x v="0"/>
    <n v="-64.69"/>
    <n v="0"/>
    <n v="0"/>
    <n v="0"/>
    <n v="0"/>
    <n v="0"/>
  </r>
  <r>
    <x v="1"/>
    <n v="2020"/>
    <x v="4"/>
    <x v="0"/>
    <x v="0"/>
    <x v="0"/>
    <n v="28471230.379999999"/>
    <n v="26423257.91"/>
    <n v="23078.44"/>
    <n v="26399594.809999999"/>
    <n v="584.66"/>
    <n v="0"/>
  </r>
  <r>
    <x v="1"/>
    <n v="2020"/>
    <x v="4"/>
    <x v="0"/>
    <x v="1"/>
    <x v="0"/>
    <n v="133375.62"/>
    <n v="79702.149999999994"/>
    <n v="0"/>
    <n v="79702.149999999994"/>
    <n v="0"/>
    <n v="0"/>
  </r>
  <r>
    <x v="1"/>
    <n v="2020"/>
    <x v="4"/>
    <x v="1"/>
    <x v="0"/>
    <x v="0"/>
    <n v="11634320.75"/>
    <n v="11135998.02"/>
    <n v="64378.36"/>
    <n v="11071060.039999999"/>
    <n v="559.62"/>
    <n v="0"/>
  </r>
  <r>
    <x v="1"/>
    <n v="2020"/>
    <x v="4"/>
    <x v="1"/>
    <x v="1"/>
    <x v="0"/>
    <n v="1006376.05"/>
    <n v="718380.13"/>
    <n v="0"/>
    <n v="718380.13"/>
    <n v="0"/>
    <n v="0"/>
  </r>
  <r>
    <x v="1"/>
    <n v="2020"/>
    <x v="4"/>
    <x v="2"/>
    <x v="0"/>
    <x v="0"/>
    <n v="1113225.6399999999"/>
    <n v="1045743.41"/>
    <n v="19696.990000000002"/>
    <n v="1026046.42"/>
    <n v="0"/>
    <n v="0"/>
  </r>
  <r>
    <x v="1"/>
    <n v="2020"/>
    <x v="4"/>
    <x v="2"/>
    <x v="1"/>
    <x v="0"/>
    <n v="22664.69"/>
    <n v="21778.06"/>
    <n v="0"/>
    <n v="21778.06"/>
    <n v="0"/>
    <n v="0"/>
  </r>
  <r>
    <x v="1"/>
    <n v="2020"/>
    <x v="4"/>
    <x v="3"/>
    <x v="0"/>
    <x v="0"/>
    <n v="159201.32999999999"/>
    <n v="153428.70000000001"/>
    <n v="0"/>
    <n v="153428.70000000001"/>
    <n v="0"/>
    <n v="0"/>
  </r>
  <r>
    <x v="1"/>
    <n v="2020"/>
    <x v="4"/>
    <x v="3"/>
    <x v="1"/>
    <x v="0"/>
    <n v="190140.2"/>
    <n v="154119.37"/>
    <n v="0"/>
    <n v="154119.37"/>
    <n v="0"/>
    <n v="0"/>
  </r>
  <r>
    <x v="1"/>
    <n v="2020"/>
    <x v="4"/>
    <x v="4"/>
    <x v="0"/>
    <x v="0"/>
    <n v="925097.72"/>
    <n v="920186.87"/>
    <n v="0"/>
    <n v="920186.87"/>
    <n v="0"/>
    <n v="0"/>
  </r>
  <r>
    <x v="1"/>
    <n v="2020"/>
    <x v="4"/>
    <x v="4"/>
    <x v="1"/>
    <x v="0"/>
    <n v="44266.239999999998"/>
    <n v="22899.45"/>
    <n v="0"/>
    <n v="22899.45"/>
    <n v="0"/>
    <n v="0"/>
  </r>
  <r>
    <x v="1"/>
    <n v="2020"/>
    <x v="4"/>
    <x v="5"/>
    <x v="0"/>
    <x v="0"/>
    <n v="630594.80000000005"/>
    <n v="629068.06000000006"/>
    <n v="0"/>
    <n v="629068.06000000006"/>
    <n v="0"/>
    <n v="0"/>
  </r>
  <r>
    <x v="1"/>
    <n v="2020"/>
    <x v="4"/>
    <x v="5"/>
    <x v="1"/>
    <x v="0"/>
    <n v="-3694.86"/>
    <n v="4246.13"/>
    <n v="0"/>
    <n v="4246.13"/>
    <n v="0"/>
    <n v="0"/>
  </r>
  <r>
    <x v="1"/>
    <n v="2020"/>
    <x v="4"/>
    <x v="6"/>
    <x v="0"/>
    <x v="0"/>
    <n v="535604.32999999996"/>
    <n v="536024.1"/>
    <n v="0"/>
    <n v="536024.1"/>
    <n v="0"/>
    <n v="0"/>
  </r>
  <r>
    <x v="1"/>
    <n v="2020"/>
    <x v="4"/>
    <x v="6"/>
    <x v="1"/>
    <x v="0"/>
    <n v="17697.37"/>
    <n v="17697.37"/>
    <n v="0"/>
    <n v="17697.37"/>
    <n v="0"/>
    <n v="0"/>
  </r>
  <r>
    <x v="1"/>
    <n v="2020"/>
    <x v="4"/>
    <x v="7"/>
    <x v="0"/>
    <x v="0"/>
    <n v="896503.54"/>
    <n v="808673.65"/>
    <n v="534.35"/>
    <n v="808124.19"/>
    <n v="15.11"/>
    <n v="0"/>
  </r>
  <r>
    <x v="1"/>
    <n v="2020"/>
    <x v="4"/>
    <x v="8"/>
    <x v="0"/>
    <x v="0"/>
    <n v="2453081.79"/>
    <n v="2426759.06"/>
    <n v="0"/>
    <n v="2426759.06"/>
    <n v="0"/>
    <n v="0"/>
  </r>
  <r>
    <x v="1"/>
    <n v="2020"/>
    <x v="4"/>
    <x v="8"/>
    <x v="1"/>
    <x v="0"/>
    <n v="1146.3599999999999"/>
    <n v="1146.3599999999999"/>
    <n v="0"/>
    <n v="1146.3599999999999"/>
    <n v="0"/>
    <n v="0"/>
  </r>
  <r>
    <x v="1"/>
    <n v="2020"/>
    <x v="4"/>
    <x v="9"/>
    <x v="0"/>
    <x v="0"/>
    <n v="97109.1"/>
    <n v="92324.17"/>
    <n v="0"/>
    <n v="92324.17"/>
    <n v="0"/>
    <n v="0"/>
  </r>
  <r>
    <x v="1"/>
    <n v="2020"/>
    <x v="4"/>
    <x v="10"/>
    <x v="0"/>
    <x v="0"/>
    <n v="703559.83"/>
    <n v="576181.85"/>
    <n v="635.75"/>
    <n v="575546.1"/>
    <n v="0"/>
    <n v="0"/>
  </r>
  <r>
    <x v="1"/>
    <n v="2020"/>
    <x v="4"/>
    <x v="10"/>
    <x v="1"/>
    <x v="0"/>
    <n v="13155.6"/>
    <n v="11554.77"/>
    <n v="0"/>
    <n v="11554.77"/>
    <n v="0"/>
    <n v="0"/>
  </r>
  <r>
    <x v="1"/>
    <n v="2020"/>
    <x v="4"/>
    <x v="11"/>
    <x v="0"/>
    <x v="0"/>
    <n v="236.78"/>
    <n v="211.88"/>
    <n v="0"/>
    <n v="211.88"/>
    <n v="0"/>
    <n v="0"/>
  </r>
  <r>
    <x v="1"/>
    <n v="2020"/>
    <x v="4"/>
    <x v="12"/>
    <x v="0"/>
    <x v="0"/>
    <n v="287020.71999999997"/>
    <n v="272904.13"/>
    <n v="0"/>
    <n v="272904.13"/>
    <n v="0"/>
    <n v="0"/>
  </r>
  <r>
    <x v="1"/>
    <n v="2020"/>
    <x v="4"/>
    <x v="12"/>
    <x v="1"/>
    <x v="0"/>
    <n v="563.71"/>
    <n v="545.57000000000005"/>
    <n v="0"/>
    <n v="545.57000000000005"/>
    <n v="0"/>
    <n v="0"/>
  </r>
  <r>
    <x v="1"/>
    <n v="2020"/>
    <x v="4"/>
    <x v="13"/>
    <x v="0"/>
    <x v="0"/>
    <n v="2058336.61"/>
    <n v="21916.92"/>
    <n v="0"/>
    <n v="21916.92"/>
    <n v="0"/>
    <n v="0"/>
  </r>
  <r>
    <x v="1"/>
    <n v="2020"/>
    <x v="4"/>
    <x v="13"/>
    <x v="0"/>
    <x v="1"/>
    <n v="667756.68000000005"/>
    <n v="0"/>
    <n v="0"/>
    <n v="0"/>
    <n v="0"/>
    <n v="0"/>
  </r>
  <r>
    <x v="1"/>
    <n v="2020"/>
    <x v="4"/>
    <x v="13"/>
    <x v="1"/>
    <x v="0"/>
    <n v="145756.39000000001"/>
    <n v="2870.92"/>
    <n v="0"/>
    <n v="2870.92"/>
    <n v="0"/>
    <n v="0"/>
  </r>
  <r>
    <x v="1"/>
    <n v="2020"/>
    <x v="4"/>
    <x v="13"/>
    <x v="1"/>
    <x v="1"/>
    <n v="1116.06"/>
    <n v="0"/>
    <n v="0"/>
    <n v="0"/>
    <n v="0"/>
    <n v="0"/>
  </r>
  <r>
    <x v="1"/>
    <n v="2020"/>
    <x v="4"/>
    <x v="15"/>
    <x v="0"/>
    <x v="0"/>
    <n v="1748.25"/>
    <n v="1092.81"/>
    <n v="0"/>
    <n v="1092.81"/>
    <n v="0"/>
    <n v="0"/>
  </r>
  <r>
    <x v="1"/>
    <n v="2020"/>
    <x v="4"/>
    <x v="15"/>
    <x v="1"/>
    <x v="0"/>
    <n v="16.329999999999998"/>
    <n v="0"/>
    <n v="0"/>
    <n v="0"/>
    <n v="0"/>
    <n v="0"/>
  </r>
  <r>
    <x v="2"/>
    <n v="2020"/>
    <x v="4"/>
    <x v="0"/>
    <x v="0"/>
    <x v="0"/>
    <n v="28758979.34"/>
    <n v="26450458.420000002"/>
    <n v="3052.92"/>
    <n v="26446828.399999999"/>
    <n v="577.1"/>
    <n v="0"/>
  </r>
  <r>
    <x v="2"/>
    <n v="2020"/>
    <x v="4"/>
    <x v="0"/>
    <x v="1"/>
    <x v="0"/>
    <n v="140692.75"/>
    <n v="77849.47"/>
    <n v="0"/>
    <n v="77849.47"/>
    <n v="0"/>
    <n v="0"/>
  </r>
  <r>
    <x v="2"/>
    <n v="2020"/>
    <x v="4"/>
    <x v="1"/>
    <x v="0"/>
    <x v="0"/>
    <n v="12058703.199999999"/>
    <n v="11517647.49"/>
    <n v="82572"/>
    <n v="11434515.869999999"/>
    <n v="559.62"/>
    <n v="0"/>
  </r>
  <r>
    <x v="2"/>
    <n v="2020"/>
    <x v="4"/>
    <x v="1"/>
    <x v="1"/>
    <x v="0"/>
    <n v="1040644.35"/>
    <n v="738020.08"/>
    <n v="0"/>
    <n v="738020.08"/>
    <n v="0"/>
    <n v="0"/>
  </r>
  <r>
    <x v="2"/>
    <n v="2020"/>
    <x v="4"/>
    <x v="2"/>
    <x v="0"/>
    <x v="0"/>
    <n v="1070095.3600000001"/>
    <n v="1017028.02"/>
    <n v="0"/>
    <n v="1017028.02"/>
    <n v="0"/>
    <n v="0"/>
  </r>
  <r>
    <x v="2"/>
    <n v="2020"/>
    <x v="4"/>
    <x v="2"/>
    <x v="1"/>
    <x v="0"/>
    <n v="33795.99"/>
    <n v="32946.089999999997"/>
    <n v="0"/>
    <n v="32946.089999999997"/>
    <n v="0"/>
    <n v="0"/>
  </r>
  <r>
    <x v="2"/>
    <n v="2020"/>
    <x v="4"/>
    <x v="3"/>
    <x v="0"/>
    <x v="0"/>
    <n v="145461.39000000001"/>
    <n v="154228.72"/>
    <n v="0"/>
    <n v="154228.72"/>
    <n v="0"/>
    <n v="0"/>
  </r>
  <r>
    <x v="2"/>
    <n v="2020"/>
    <x v="4"/>
    <x v="3"/>
    <x v="1"/>
    <x v="0"/>
    <n v="221989.27"/>
    <n v="166714.79"/>
    <n v="0"/>
    <n v="166714.79"/>
    <n v="0"/>
    <n v="0"/>
  </r>
  <r>
    <x v="2"/>
    <n v="2020"/>
    <x v="4"/>
    <x v="4"/>
    <x v="0"/>
    <x v="0"/>
    <n v="930841.41"/>
    <n v="926167.22"/>
    <n v="0"/>
    <n v="926167.22"/>
    <n v="0"/>
    <n v="0"/>
  </r>
  <r>
    <x v="2"/>
    <n v="2020"/>
    <x v="4"/>
    <x v="4"/>
    <x v="1"/>
    <x v="0"/>
    <n v="44386.87"/>
    <n v="22925.119999999999"/>
    <n v="0"/>
    <n v="22925.119999999999"/>
    <n v="0"/>
    <n v="0"/>
  </r>
  <r>
    <x v="2"/>
    <n v="2020"/>
    <x v="4"/>
    <x v="5"/>
    <x v="0"/>
    <x v="0"/>
    <n v="665341.87"/>
    <n v="668011.89"/>
    <n v="0"/>
    <n v="668011.89"/>
    <n v="0"/>
    <n v="0"/>
  </r>
  <r>
    <x v="2"/>
    <n v="2020"/>
    <x v="4"/>
    <x v="5"/>
    <x v="1"/>
    <x v="0"/>
    <n v="4429.88"/>
    <n v="4258.38"/>
    <n v="0"/>
    <n v="4258.38"/>
    <n v="0"/>
    <n v="0"/>
  </r>
  <r>
    <x v="2"/>
    <n v="2020"/>
    <x v="4"/>
    <x v="6"/>
    <x v="0"/>
    <x v="0"/>
    <n v="525574.72"/>
    <n v="525574.72"/>
    <n v="0"/>
    <n v="525574.72"/>
    <n v="0"/>
    <n v="0"/>
  </r>
  <r>
    <x v="2"/>
    <n v="2020"/>
    <x v="4"/>
    <x v="6"/>
    <x v="1"/>
    <x v="0"/>
    <n v="17571.810000000001"/>
    <n v="17571.810000000001"/>
    <n v="0"/>
    <n v="17571.810000000001"/>
    <n v="0"/>
    <n v="0"/>
  </r>
  <r>
    <x v="2"/>
    <n v="2020"/>
    <x v="4"/>
    <x v="7"/>
    <x v="0"/>
    <x v="0"/>
    <n v="925980.95"/>
    <n v="826278.72"/>
    <n v="0.73"/>
    <n v="826256.97"/>
    <n v="21.02"/>
    <n v="0"/>
  </r>
  <r>
    <x v="2"/>
    <n v="2020"/>
    <x v="4"/>
    <x v="8"/>
    <x v="0"/>
    <x v="0"/>
    <n v="2707585.52"/>
    <n v="2688561.91"/>
    <n v="0"/>
    <n v="2688561.91"/>
    <n v="0"/>
    <n v="0"/>
  </r>
  <r>
    <x v="2"/>
    <n v="2020"/>
    <x v="4"/>
    <x v="8"/>
    <x v="1"/>
    <x v="0"/>
    <n v="1146.3599999999999"/>
    <n v="1146.3599999999999"/>
    <n v="0"/>
    <n v="1146.3599999999999"/>
    <n v="0"/>
    <n v="0"/>
  </r>
  <r>
    <x v="2"/>
    <n v="2020"/>
    <x v="4"/>
    <x v="9"/>
    <x v="0"/>
    <x v="0"/>
    <n v="89111.34"/>
    <n v="77728.800000000003"/>
    <n v="0"/>
    <n v="77728.800000000003"/>
    <n v="0"/>
    <n v="0"/>
  </r>
  <r>
    <x v="2"/>
    <n v="2020"/>
    <x v="4"/>
    <x v="10"/>
    <x v="0"/>
    <x v="0"/>
    <n v="639178.18999999994"/>
    <n v="487795.53"/>
    <n v="0"/>
    <n v="487795.53"/>
    <n v="0"/>
    <n v="0"/>
  </r>
  <r>
    <x v="2"/>
    <n v="2020"/>
    <x v="4"/>
    <x v="10"/>
    <x v="1"/>
    <x v="0"/>
    <n v="13370.45"/>
    <n v="11584.61"/>
    <n v="0"/>
    <n v="11584.61"/>
    <n v="0"/>
    <n v="0"/>
  </r>
  <r>
    <x v="2"/>
    <n v="2020"/>
    <x v="4"/>
    <x v="11"/>
    <x v="0"/>
    <x v="0"/>
    <n v="306.70999999999998"/>
    <n v="278.85000000000002"/>
    <n v="0"/>
    <n v="278.85000000000002"/>
    <n v="0"/>
    <n v="0"/>
  </r>
  <r>
    <x v="2"/>
    <n v="2020"/>
    <x v="4"/>
    <x v="12"/>
    <x v="0"/>
    <x v="0"/>
    <n v="399578.3"/>
    <n v="373691.45"/>
    <n v="0"/>
    <n v="373691.45"/>
    <n v="0"/>
    <n v="0"/>
  </r>
  <r>
    <x v="2"/>
    <n v="2020"/>
    <x v="4"/>
    <x v="12"/>
    <x v="1"/>
    <x v="0"/>
    <n v="554.91999999999996"/>
    <n v="536.78"/>
    <n v="0"/>
    <n v="536.78"/>
    <n v="0"/>
    <n v="0"/>
  </r>
  <r>
    <x v="2"/>
    <n v="2020"/>
    <x v="4"/>
    <x v="13"/>
    <x v="0"/>
    <x v="0"/>
    <n v="1877909.66"/>
    <n v="7932.6"/>
    <n v="0"/>
    <n v="7932.6"/>
    <n v="0"/>
    <n v="0"/>
  </r>
  <r>
    <x v="2"/>
    <n v="2020"/>
    <x v="4"/>
    <x v="13"/>
    <x v="0"/>
    <x v="1"/>
    <n v="1018897.87"/>
    <n v="0"/>
    <n v="0"/>
    <n v="0"/>
    <n v="0"/>
    <n v="0"/>
  </r>
  <r>
    <x v="2"/>
    <n v="2020"/>
    <x v="4"/>
    <x v="13"/>
    <x v="1"/>
    <x v="0"/>
    <n v="148980.43"/>
    <n v="4400.43"/>
    <n v="0"/>
    <n v="4400.43"/>
    <n v="0"/>
    <n v="0"/>
  </r>
  <r>
    <x v="2"/>
    <n v="2020"/>
    <x v="4"/>
    <x v="13"/>
    <x v="1"/>
    <x v="1"/>
    <n v="1116.06"/>
    <n v="0"/>
    <n v="0"/>
    <n v="0"/>
    <n v="0"/>
    <n v="0"/>
  </r>
  <r>
    <x v="2"/>
    <n v="2020"/>
    <x v="4"/>
    <x v="15"/>
    <x v="0"/>
    <x v="0"/>
    <n v="2431.5300000000002"/>
    <n v="1069.44"/>
    <n v="0"/>
    <n v="1069.44"/>
    <n v="0"/>
    <n v="0"/>
  </r>
  <r>
    <x v="2"/>
    <n v="2020"/>
    <x v="4"/>
    <x v="15"/>
    <x v="1"/>
    <x v="0"/>
    <n v="-16.329999999999998"/>
    <n v="0"/>
    <n v="0"/>
    <n v="0"/>
    <n v="0"/>
    <n v="0"/>
  </r>
  <r>
    <x v="3"/>
    <n v="2020"/>
    <x v="4"/>
    <x v="0"/>
    <x v="0"/>
    <x v="0"/>
    <n v="31737139.260000002"/>
    <n v="28705017.039999999"/>
    <n v="674.41"/>
    <n v="28703659.030000001"/>
    <n v="683.6"/>
    <n v="0"/>
  </r>
  <r>
    <x v="3"/>
    <n v="2020"/>
    <x v="4"/>
    <x v="0"/>
    <x v="1"/>
    <x v="0"/>
    <n v="161811.10999999999"/>
    <n v="77251.58"/>
    <n v="0"/>
    <n v="77251.58"/>
    <n v="0"/>
    <n v="0"/>
  </r>
  <r>
    <x v="3"/>
    <n v="2020"/>
    <x v="4"/>
    <x v="1"/>
    <x v="0"/>
    <x v="0"/>
    <n v="11085157.539999999"/>
    <n v="10498989.23"/>
    <n v="0"/>
    <n v="10498482.890000001"/>
    <n v="506.34"/>
    <n v="0"/>
  </r>
  <r>
    <x v="3"/>
    <n v="2020"/>
    <x v="4"/>
    <x v="1"/>
    <x v="1"/>
    <x v="0"/>
    <n v="1091912.75"/>
    <n v="729350.37"/>
    <n v="0"/>
    <n v="729350.37"/>
    <n v="0"/>
    <n v="0"/>
  </r>
  <r>
    <x v="3"/>
    <n v="2020"/>
    <x v="4"/>
    <x v="2"/>
    <x v="0"/>
    <x v="0"/>
    <n v="1204725.3899999999"/>
    <n v="1197321.77"/>
    <n v="0"/>
    <n v="1197321.77"/>
    <n v="0"/>
    <n v="0"/>
  </r>
  <r>
    <x v="3"/>
    <n v="2020"/>
    <x v="4"/>
    <x v="2"/>
    <x v="1"/>
    <x v="0"/>
    <n v="22582.22"/>
    <n v="21680.09"/>
    <n v="0"/>
    <n v="21680.09"/>
    <n v="0"/>
    <n v="0"/>
  </r>
  <r>
    <x v="3"/>
    <n v="2020"/>
    <x v="4"/>
    <x v="3"/>
    <x v="0"/>
    <x v="0"/>
    <n v="147813.35"/>
    <n v="150266.19"/>
    <n v="0"/>
    <n v="150266.19"/>
    <n v="0"/>
    <n v="0"/>
  </r>
  <r>
    <x v="3"/>
    <n v="2020"/>
    <x v="4"/>
    <x v="3"/>
    <x v="1"/>
    <x v="0"/>
    <n v="198197.05"/>
    <n v="152464.95999999999"/>
    <n v="0"/>
    <n v="152464.95999999999"/>
    <n v="0"/>
    <n v="0"/>
  </r>
  <r>
    <x v="3"/>
    <n v="2020"/>
    <x v="4"/>
    <x v="4"/>
    <x v="0"/>
    <x v="0"/>
    <n v="979977.21"/>
    <n v="974471.7"/>
    <n v="0"/>
    <n v="974471.7"/>
    <n v="0"/>
    <n v="0"/>
  </r>
  <r>
    <x v="3"/>
    <n v="2020"/>
    <x v="4"/>
    <x v="4"/>
    <x v="1"/>
    <x v="0"/>
    <n v="44420.38"/>
    <n v="22910.11"/>
    <n v="0"/>
    <n v="22910.11"/>
    <n v="0"/>
    <n v="0"/>
  </r>
  <r>
    <x v="3"/>
    <n v="2020"/>
    <x v="4"/>
    <x v="5"/>
    <x v="0"/>
    <x v="0"/>
    <n v="575389.56999999995"/>
    <n v="595853.44999999995"/>
    <n v="0"/>
    <n v="595853.44999999995"/>
    <n v="0"/>
    <n v="0"/>
  </r>
  <r>
    <x v="3"/>
    <n v="2020"/>
    <x v="4"/>
    <x v="5"/>
    <x v="1"/>
    <x v="0"/>
    <n v="4429.88"/>
    <n v="4258.38"/>
    <n v="0"/>
    <n v="4258.38"/>
    <n v="0"/>
    <n v="0"/>
  </r>
  <r>
    <x v="3"/>
    <n v="2020"/>
    <x v="4"/>
    <x v="6"/>
    <x v="0"/>
    <x v="0"/>
    <n v="428567.06"/>
    <n v="426958.01"/>
    <n v="0"/>
    <n v="426958.01"/>
    <n v="0"/>
    <n v="0"/>
  </r>
  <r>
    <x v="3"/>
    <n v="2020"/>
    <x v="4"/>
    <x v="6"/>
    <x v="1"/>
    <x v="0"/>
    <n v="17556.62"/>
    <n v="17556.62"/>
    <n v="0"/>
    <n v="17556.62"/>
    <n v="0"/>
    <n v="0"/>
  </r>
  <r>
    <x v="3"/>
    <n v="2020"/>
    <x v="4"/>
    <x v="7"/>
    <x v="0"/>
    <x v="0"/>
    <n v="989815.14"/>
    <n v="868688.32"/>
    <n v="0"/>
    <n v="868667.3"/>
    <n v="21.02"/>
    <n v="0"/>
  </r>
  <r>
    <x v="3"/>
    <n v="2020"/>
    <x v="4"/>
    <x v="8"/>
    <x v="0"/>
    <x v="0"/>
    <n v="2432585.09"/>
    <n v="2418107.61"/>
    <n v="0"/>
    <n v="2418107.61"/>
    <n v="0"/>
    <n v="0"/>
  </r>
  <r>
    <x v="3"/>
    <n v="2020"/>
    <x v="4"/>
    <x v="8"/>
    <x v="1"/>
    <x v="0"/>
    <n v="1146.3599999999999"/>
    <n v="1146.3599999999999"/>
    <n v="0"/>
    <n v="1146.3599999999999"/>
    <n v="0"/>
    <n v="0"/>
  </r>
  <r>
    <x v="3"/>
    <n v="2020"/>
    <x v="4"/>
    <x v="9"/>
    <x v="0"/>
    <x v="0"/>
    <n v="72580.53"/>
    <n v="53517.8"/>
    <n v="0"/>
    <n v="53517.8"/>
    <n v="0"/>
    <n v="0"/>
  </r>
  <r>
    <x v="3"/>
    <n v="2020"/>
    <x v="4"/>
    <x v="10"/>
    <x v="0"/>
    <x v="0"/>
    <n v="652704.16"/>
    <n v="515397.05"/>
    <n v="0"/>
    <n v="515397.05"/>
    <n v="0"/>
    <n v="0"/>
  </r>
  <r>
    <x v="3"/>
    <n v="2020"/>
    <x v="4"/>
    <x v="10"/>
    <x v="1"/>
    <x v="0"/>
    <n v="13493.07"/>
    <n v="11656.16"/>
    <n v="0"/>
    <n v="11656.16"/>
    <n v="0"/>
    <n v="0"/>
  </r>
  <r>
    <x v="3"/>
    <n v="2020"/>
    <x v="4"/>
    <x v="11"/>
    <x v="0"/>
    <x v="0"/>
    <n v="310"/>
    <n v="271.06"/>
    <n v="0"/>
    <n v="271.06"/>
    <n v="0"/>
    <n v="0"/>
  </r>
  <r>
    <x v="3"/>
    <n v="2020"/>
    <x v="4"/>
    <x v="12"/>
    <x v="0"/>
    <x v="0"/>
    <n v="386786.01"/>
    <n v="363243.73"/>
    <n v="0"/>
    <n v="363243.73"/>
    <n v="0"/>
    <n v="0"/>
  </r>
  <r>
    <x v="3"/>
    <n v="2020"/>
    <x v="4"/>
    <x v="12"/>
    <x v="1"/>
    <x v="0"/>
    <n v="554.91999999999996"/>
    <n v="536.78"/>
    <n v="0"/>
    <n v="536.78"/>
    <n v="0"/>
    <n v="0"/>
  </r>
  <r>
    <x v="3"/>
    <n v="2020"/>
    <x v="4"/>
    <x v="13"/>
    <x v="0"/>
    <x v="0"/>
    <n v="1920976.82"/>
    <n v="7401.76"/>
    <n v="0"/>
    <n v="7401.76"/>
    <n v="0"/>
    <n v="0"/>
  </r>
  <r>
    <x v="3"/>
    <n v="2020"/>
    <x v="4"/>
    <x v="13"/>
    <x v="0"/>
    <x v="1"/>
    <n v="867282.1"/>
    <n v="0"/>
    <n v="0"/>
    <n v="0"/>
    <n v="0"/>
    <n v="0"/>
  </r>
  <r>
    <x v="3"/>
    <n v="2020"/>
    <x v="4"/>
    <x v="13"/>
    <x v="1"/>
    <x v="0"/>
    <n v="148990.51999999999"/>
    <n v="4400.43"/>
    <n v="0"/>
    <n v="4400.43"/>
    <n v="0"/>
    <n v="0"/>
  </r>
  <r>
    <x v="3"/>
    <n v="2020"/>
    <x v="4"/>
    <x v="13"/>
    <x v="1"/>
    <x v="1"/>
    <n v="1116.06"/>
    <n v="0"/>
    <n v="0"/>
    <n v="0"/>
    <n v="0"/>
    <n v="0"/>
  </r>
  <r>
    <x v="3"/>
    <n v="2020"/>
    <x v="4"/>
    <x v="15"/>
    <x v="0"/>
    <x v="0"/>
    <n v="3070.83"/>
    <n v="1069.44"/>
    <n v="0"/>
    <n v="1069.44"/>
    <n v="0"/>
    <n v="0"/>
  </r>
  <r>
    <x v="3"/>
    <n v="2020"/>
    <x v="4"/>
    <x v="15"/>
    <x v="1"/>
    <x v="0"/>
    <n v="11.06"/>
    <n v="11.06"/>
    <n v="0"/>
    <n v="11.06"/>
    <n v="0"/>
    <n v="0"/>
  </r>
  <r>
    <x v="4"/>
    <n v="2020"/>
    <x v="4"/>
    <x v="0"/>
    <x v="0"/>
    <x v="0"/>
    <n v="31506957"/>
    <n v="28320432.629999999"/>
    <n v="8321.14"/>
    <n v="28311498.789999999"/>
    <n v="612.70000000000005"/>
    <n v="0"/>
  </r>
  <r>
    <x v="4"/>
    <n v="2020"/>
    <x v="4"/>
    <x v="0"/>
    <x v="1"/>
    <x v="0"/>
    <n v="162025.09"/>
    <n v="78097.100000000006"/>
    <n v="0"/>
    <n v="78088.31"/>
    <n v="8.7899999999999991"/>
    <n v="0"/>
  </r>
  <r>
    <x v="4"/>
    <n v="2020"/>
    <x v="4"/>
    <x v="1"/>
    <x v="0"/>
    <x v="0"/>
    <n v="11008359.890000001"/>
    <n v="10400768.810000001"/>
    <n v="0"/>
    <n v="10400293.65"/>
    <n v="475.16"/>
    <n v="0"/>
  </r>
  <r>
    <x v="4"/>
    <n v="2020"/>
    <x v="4"/>
    <x v="1"/>
    <x v="1"/>
    <x v="0"/>
    <n v="1104530.1299999999"/>
    <n v="708730.86"/>
    <n v="0"/>
    <n v="708730.86"/>
    <n v="0"/>
    <n v="0"/>
  </r>
  <r>
    <x v="4"/>
    <n v="2020"/>
    <x v="4"/>
    <x v="2"/>
    <x v="0"/>
    <x v="0"/>
    <n v="1180941.33"/>
    <n v="1130565.47"/>
    <n v="0"/>
    <n v="1130565.47"/>
    <n v="0"/>
    <n v="0"/>
  </r>
  <r>
    <x v="4"/>
    <n v="2020"/>
    <x v="4"/>
    <x v="2"/>
    <x v="1"/>
    <x v="0"/>
    <n v="20218.22"/>
    <n v="19316.09"/>
    <n v="0"/>
    <n v="19316.09"/>
    <n v="0"/>
    <n v="0"/>
  </r>
  <r>
    <x v="4"/>
    <n v="2020"/>
    <x v="4"/>
    <x v="3"/>
    <x v="0"/>
    <x v="0"/>
    <n v="151429.48000000001"/>
    <n v="147464.35"/>
    <n v="0"/>
    <n v="147464.35"/>
    <n v="0"/>
    <n v="0"/>
  </r>
  <r>
    <x v="4"/>
    <n v="2020"/>
    <x v="4"/>
    <x v="3"/>
    <x v="1"/>
    <x v="0"/>
    <n v="193566.21"/>
    <n v="149545.54"/>
    <n v="0"/>
    <n v="149545.54"/>
    <n v="0"/>
    <n v="0"/>
  </r>
  <r>
    <x v="4"/>
    <n v="2020"/>
    <x v="4"/>
    <x v="4"/>
    <x v="0"/>
    <x v="0"/>
    <n v="1023491.63"/>
    <n v="1019678.97"/>
    <n v="0"/>
    <n v="1019678.97"/>
    <n v="0"/>
    <n v="0"/>
  </r>
  <r>
    <x v="4"/>
    <n v="2020"/>
    <x v="4"/>
    <x v="4"/>
    <x v="1"/>
    <x v="0"/>
    <n v="44405.37"/>
    <n v="22910.11"/>
    <n v="0"/>
    <n v="22910.11"/>
    <n v="0"/>
    <n v="0"/>
  </r>
  <r>
    <x v="4"/>
    <n v="2020"/>
    <x v="4"/>
    <x v="5"/>
    <x v="0"/>
    <x v="0"/>
    <n v="567225.85"/>
    <n v="570937.56999999995"/>
    <n v="0"/>
    <n v="570937.56999999995"/>
    <n v="0"/>
    <n v="0"/>
  </r>
  <r>
    <x v="4"/>
    <n v="2020"/>
    <x v="4"/>
    <x v="5"/>
    <x v="1"/>
    <x v="0"/>
    <n v="4412.47"/>
    <n v="4240.97"/>
    <n v="0"/>
    <n v="4240.97"/>
    <n v="0"/>
    <n v="0"/>
  </r>
  <r>
    <x v="4"/>
    <n v="2020"/>
    <x v="4"/>
    <x v="6"/>
    <x v="0"/>
    <x v="0"/>
    <n v="392724.76"/>
    <n v="394854.26"/>
    <n v="0"/>
    <n v="394854.26"/>
    <n v="0"/>
    <n v="0"/>
  </r>
  <r>
    <x v="4"/>
    <n v="2020"/>
    <x v="4"/>
    <x v="6"/>
    <x v="1"/>
    <x v="0"/>
    <n v="17556.62"/>
    <n v="17556.62"/>
    <n v="0"/>
    <n v="17556.62"/>
    <n v="0"/>
    <n v="0"/>
  </r>
  <r>
    <x v="4"/>
    <n v="2020"/>
    <x v="4"/>
    <x v="7"/>
    <x v="0"/>
    <x v="0"/>
    <n v="959250.75"/>
    <n v="842981.55"/>
    <n v="0"/>
    <n v="842960.53"/>
    <n v="21.02"/>
    <n v="0"/>
  </r>
  <r>
    <x v="4"/>
    <n v="2020"/>
    <x v="4"/>
    <x v="8"/>
    <x v="0"/>
    <x v="0"/>
    <n v="2583607.21"/>
    <n v="2566724.19"/>
    <n v="0"/>
    <n v="2566724.19"/>
    <n v="0"/>
    <n v="0"/>
  </r>
  <r>
    <x v="4"/>
    <n v="2020"/>
    <x v="4"/>
    <x v="8"/>
    <x v="1"/>
    <x v="0"/>
    <n v="1146.3599999999999"/>
    <n v="1146.3599999999999"/>
    <n v="0"/>
    <n v="1146.3599999999999"/>
    <n v="0"/>
    <n v="0"/>
  </r>
  <r>
    <x v="4"/>
    <n v="2020"/>
    <x v="4"/>
    <x v="9"/>
    <x v="0"/>
    <x v="0"/>
    <n v="109340.64"/>
    <n v="69739.039999999994"/>
    <n v="0"/>
    <n v="69739.039999999994"/>
    <n v="0"/>
    <n v="0"/>
  </r>
  <r>
    <x v="4"/>
    <n v="2020"/>
    <x v="4"/>
    <x v="10"/>
    <x v="0"/>
    <x v="0"/>
    <n v="445700.68"/>
    <n v="571414.63"/>
    <n v="0"/>
    <n v="571414.63"/>
    <n v="0"/>
    <n v="0"/>
  </r>
  <r>
    <x v="4"/>
    <n v="2020"/>
    <x v="4"/>
    <x v="10"/>
    <x v="1"/>
    <x v="0"/>
    <n v="8338.76"/>
    <n v="6750.55"/>
    <n v="0"/>
    <n v="6750.55"/>
    <n v="0"/>
    <n v="0"/>
  </r>
  <r>
    <x v="4"/>
    <n v="2020"/>
    <x v="4"/>
    <x v="11"/>
    <x v="0"/>
    <x v="0"/>
    <n v="370.6"/>
    <n v="271.06"/>
    <n v="0"/>
    <n v="271.06"/>
    <n v="0"/>
    <n v="0"/>
  </r>
  <r>
    <x v="4"/>
    <n v="2020"/>
    <x v="4"/>
    <x v="12"/>
    <x v="0"/>
    <x v="0"/>
    <n v="374534.18"/>
    <n v="347791.66"/>
    <n v="0"/>
    <n v="347791.66"/>
    <n v="0"/>
    <n v="0"/>
  </r>
  <r>
    <x v="4"/>
    <n v="2020"/>
    <x v="4"/>
    <x v="12"/>
    <x v="1"/>
    <x v="0"/>
    <n v="554.91999999999996"/>
    <n v="536.78"/>
    <n v="0"/>
    <n v="536.78"/>
    <n v="0"/>
    <n v="0"/>
  </r>
  <r>
    <x v="4"/>
    <n v="2020"/>
    <x v="4"/>
    <x v="13"/>
    <x v="0"/>
    <x v="0"/>
    <n v="1824932.77"/>
    <n v="18190.11"/>
    <n v="0"/>
    <n v="18190.11"/>
    <n v="0"/>
    <n v="0"/>
  </r>
  <r>
    <x v="4"/>
    <n v="2020"/>
    <x v="4"/>
    <x v="13"/>
    <x v="0"/>
    <x v="1"/>
    <n v="868738.13"/>
    <n v="0"/>
    <n v="0"/>
    <n v="0"/>
    <n v="0"/>
    <n v="0"/>
  </r>
  <r>
    <x v="4"/>
    <n v="2020"/>
    <x v="4"/>
    <x v="13"/>
    <x v="1"/>
    <x v="0"/>
    <n v="148990.51999999999"/>
    <n v="4367.7700000000004"/>
    <n v="0"/>
    <n v="4367.7700000000004"/>
    <n v="0"/>
    <n v="0"/>
  </r>
  <r>
    <x v="4"/>
    <n v="2020"/>
    <x v="4"/>
    <x v="13"/>
    <x v="1"/>
    <x v="1"/>
    <n v="1116.06"/>
    <n v="0"/>
    <n v="0"/>
    <n v="0"/>
    <n v="0"/>
    <n v="0"/>
  </r>
  <r>
    <x v="4"/>
    <n v="2020"/>
    <x v="4"/>
    <x v="15"/>
    <x v="0"/>
    <x v="0"/>
    <n v="3169.06"/>
    <n v="1069.44"/>
    <n v="0"/>
    <n v="1069.44"/>
    <n v="0"/>
    <n v="0"/>
  </r>
  <r>
    <x v="4"/>
    <n v="2020"/>
    <x v="4"/>
    <x v="15"/>
    <x v="1"/>
    <x v="0"/>
    <n v="16.329999999999998"/>
    <n v="16.329999999999998"/>
    <n v="0"/>
    <n v="16.329999999999998"/>
    <n v="0"/>
    <n v="0"/>
  </r>
  <r>
    <x v="5"/>
    <n v="2020"/>
    <x v="4"/>
    <x v="0"/>
    <x v="0"/>
    <x v="0"/>
    <n v="32201710.73"/>
    <n v="28701213.649999999"/>
    <n v="1439.72"/>
    <n v="28699164.390000001"/>
    <n v="609.54"/>
    <n v="0"/>
  </r>
  <r>
    <x v="5"/>
    <n v="2020"/>
    <x v="4"/>
    <x v="0"/>
    <x v="1"/>
    <x v="0"/>
    <n v="158553.53"/>
    <n v="75939.7"/>
    <n v="0"/>
    <n v="75910.91"/>
    <n v="28.79"/>
    <n v="0"/>
  </r>
  <r>
    <x v="5"/>
    <n v="2020"/>
    <x v="4"/>
    <x v="1"/>
    <x v="0"/>
    <x v="0"/>
    <n v="11600103.220000001"/>
    <n v="10841136.550000001"/>
    <n v="0"/>
    <n v="10840638.02"/>
    <n v="498.53"/>
    <n v="0"/>
  </r>
  <r>
    <x v="5"/>
    <n v="2020"/>
    <x v="4"/>
    <x v="1"/>
    <x v="1"/>
    <x v="0"/>
    <n v="1111180.3400000001"/>
    <n v="709195.94"/>
    <n v="0"/>
    <n v="709195.94"/>
    <n v="0"/>
    <n v="0"/>
  </r>
  <r>
    <x v="5"/>
    <n v="2020"/>
    <x v="4"/>
    <x v="2"/>
    <x v="0"/>
    <x v="0"/>
    <n v="1198081.44"/>
    <n v="1116915.72"/>
    <n v="0"/>
    <n v="1116915.72"/>
    <n v="0"/>
    <n v="0"/>
  </r>
  <r>
    <x v="5"/>
    <n v="2020"/>
    <x v="4"/>
    <x v="2"/>
    <x v="1"/>
    <x v="0"/>
    <n v="21523.22"/>
    <n v="20542.79"/>
    <n v="0"/>
    <n v="20542.79"/>
    <n v="0"/>
    <n v="0"/>
  </r>
  <r>
    <x v="5"/>
    <n v="2020"/>
    <x v="4"/>
    <x v="3"/>
    <x v="0"/>
    <x v="0"/>
    <n v="135899.14000000001"/>
    <n v="153763.09"/>
    <n v="0"/>
    <n v="153763.09"/>
    <n v="0"/>
    <n v="0"/>
  </r>
  <r>
    <x v="5"/>
    <n v="2020"/>
    <x v="4"/>
    <x v="3"/>
    <x v="1"/>
    <x v="0"/>
    <n v="200051.11"/>
    <n v="149870.1"/>
    <n v="0"/>
    <n v="149870.1"/>
    <n v="0"/>
    <n v="0"/>
  </r>
  <r>
    <x v="5"/>
    <n v="2020"/>
    <x v="4"/>
    <x v="4"/>
    <x v="0"/>
    <x v="0"/>
    <n v="1003285.21"/>
    <n v="1028610.87"/>
    <n v="0"/>
    <n v="1028610.87"/>
    <n v="0"/>
    <n v="0"/>
  </r>
  <r>
    <x v="5"/>
    <n v="2020"/>
    <x v="4"/>
    <x v="4"/>
    <x v="1"/>
    <x v="0"/>
    <n v="44389.86"/>
    <n v="22912.13"/>
    <n v="0"/>
    <n v="22912.13"/>
    <n v="0"/>
    <n v="0"/>
  </r>
  <r>
    <x v="5"/>
    <n v="2020"/>
    <x v="4"/>
    <x v="5"/>
    <x v="0"/>
    <x v="0"/>
    <n v="637700.74"/>
    <n v="614988.92000000004"/>
    <n v="0"/>
    <n v="614988.92000000004"/>
    <n v="0"/>
    <n v="0"/>
  </r>
  <r>
    <x v="5"/>
    <n v="2020"/>
    <x v="4"/>
    <x v="5"/>
    <x v="1"/>
    <x v="0"/>
    <n v="4450.17"/>
    <n v="4278.67"/>
    <n v="0"/>
    <n v="4278.67"/>
    <n v="0"/>
    <n v="0"/>
  </r>
  <r>
    <x v="5"/>
    <n v="2020"/>
    <x v="4"/>
    <x v="6"/>
    <x v="0"/>
    <x v="0"/>
    <n v="401260.92"/>
    <n v="401260.92"/>
    <n v="0"/>
    <n v="401260.92"/>
    <n v="0"/>
    <n v="0"/>
  </r>
  <r>
    <x v="5"/>
    <n v="2020"/>
    <x v="4"/>
    <x v="6"/>
    <x v="1"/>
    <x v="0"/>
    <n v="17556.62"/>
    <n v="17556.62"/>
    <n v="0"/>
    <n v="17556.62"/>
    <n v="0"/>
    <n v="0"/>
  </r>
  <r>
    <x v="5"/>
    <n v="2020"/>
    <x v="4"/>
    <x v="7"/>
    <x v="0"/>
    <x v="0"/>
    <n v="981761.18"/>
    <n v="861233.93"/>
    <n v="0"/>
    <n v="861212.91"/>
    <n v="21.02"/>
    <n v="0"/>
  </r>
  <r>
    <x v="5"/>
    <n v="2020"/>
    <x v="4"/>
    <x v="8"/>
    <x v="0"/>
    <x v="0"/>
    <n v="2681221.5699999998"/>
    <n v="2649642.15"/>
    <n v="0"/>
    <n v="2649642.15"/>
    <n v="0"/>
    <n v="0"/>
  </r>
  <r>
    <x v="5"/>
    <n v="2020"/>
    <x v="4"/>
    <x v="8"/>
    <x v="1"/>
    <x v="0"/>
    <n v="1146.3599999999999"/>
    <n v="1146.3599999999999"/>
    <n v="0"/>
    <n v="1146.3599999999999"/>
    <n v="0"/>
    <n v="0"/>
  </r>
  <r>
    <x v="5"/>
    <n v="2020"/>
    <x v="4"/>
    <x v="9"/>
    <x v="0"/>
    <x v="0"/>
    <n v="111397.06"/>
    <n v="75834.41"/>
    <n v="0"/>
    <n v="75834.41"/>
    <n v="0"/>
    <n v="0"/>
  </r>
  <r>
    <x v="5"/>
    <n v="2020"/>
    <x v="4"/>
    <x v="10"/>
    <x v="0"/>
    <x v="0"/>
    <n v="531167.23"/>
    <n v="529124.97"/>
    <n v="0"/>
    <n v="529124.97"/>
    <n v="0"/>
    <n v="0"/>
  </r>
  <r>
    <x v="5"/>
    <n v="2020"/>
    <x v="4"/>
    <x v="10"/>
    <x v="1"/>
    <x v="0"/>
    <n v="8421.67"/>
    <n v="6750.55"/>
    <n v="0"/>
    <n v="6750.55"/>
    <n v="0"/>
    <n v="0"/>
  </r>
  <r>
    <x v="5"/>
    <n v="2020"/>
    <x v="4"/>
    <x v="11"/>
    <x v="0"/>
    <x v="0"/>
    <n v="358.28"/>
    <n v="247.69"/>
    <n v="0"/>
    <n v="247.69"/>
    <n v="0"/>
    <n v="0"/>
  </r>
  <r>
    <x v="5"/>
    <n v="2020"/>
    <x v="4"/>
    <x v="12"/>
    <x v="0"/>
    <x v="0"/>
    <n v="364534.45"/>
    <n v="340796.37"/>
    <n v="0"/>
    <n v="340796.37"/>
    <n v="0"/>
    <n v="0"/>
  </r>
  <r>
    <x v="5"/>
    <n v="2020"/>
    <x v="4"/>
    <x v="12"/>
    <x v="1"/>
    <x v="0"/>
    <n v="554.91999999999996"/>
    <n v="536.78"/>
    <n v="0"/>
    <n v="536.78"/>
    <n v="0"/>
    <n v="0"/>
  </r>
  <r>
    <x v="5"/>
    <n v="2020"/>
    <x v="4"/>
    <x v="13"/>
    <x v="0"/>
    <x v="0"/>
    <n v="1878310.51"/>
    <n v="10149.709999999999"/>
    <n v="0"/>
    <n v="10149.709999999999"/>
    <n v="0"/>
    <n v="0"/>
  </r>
  <r>
    <x v="5"/>
    <n v="2020"/>
    <x v="4"/>
    <x v="13"/>
    <x v="0"/>
    <x v="1"/>
    <n v="1015137.88"/>
    <n v="0"/>
    <n v="0"/>
    <n v="0"/>
    <n v="0"/>
    <n v="0"/>
  </r>
  <r>
    <x v="5"/>
    <n v="2020"/>
    <x v="4"/>
    <x v="13"/>
    <x v="1"/>
    <x v="0"/>
    <n v="148990.51999999999"/>
    <n v="259.63"/>
    <n v="0"/>
    <n v="259.63"/>
    <n v="0"/>
    <n v="0"/>
  </r>
  <r>
    <x v="5"/>
    <n v="2020"/>
    <x v="4"/>
    <x v="13"/>
    <x v="1"/>
    <x v="1"/>
    <n v="1116.06"/>
    <n v="0"/>
    <n v="0"/>
    <n v="0"/>
    <n v="0"/>
    <n v="0"/>
  </r>
  <r>
    <x v="5"/>
    <n v="2020"/>
    <x v="4"/>
    <x v="15"/>
    <x v="0"/>
    <x v="0"/>
    <n v="1579.23"/>
    <n v="1077.23"/>
    <n v="0"/>
    <n v="1077.23"/>
    <n v="0"/>
    <n v="0"/>
  </r>
  <r>
    <x v="5"/>
    <n v="2020"/>
    <x v="4"/>
    <x v="15"/>
    <x v="1"/>
    <x v="0"/>
    <n v="16.329999999999998"/>
    <n v="16.329999999999998"/>
    <n v="0"/>
    <n v="16.329999999999998"/>
    <n v="0"/>
    <n v="0"/>
  </r>
  <r>
    <x v="6"/>
    <n v="2020"/>
    <x v="4"/>
    <x v="0"/>
    <x v="0"/>
    <x v="0"/>
    <n v="32505890.120000001"/>
    <n v="28771145.09"/>
    <n v="169.88"/>
    <n v="28770232.399999999"/>
    <n v="742.81"/>
    <n v="0"/>
  </r>
  <r>
    <x v="6"/>
    <n v="2020"/>
    <x v="4"/>
    <x v="0"/>
    <x v="1"/>
    <x v="0"/>
    <n v="161188.60999999999"/>
    <n v="75667.88"/>
    <n v="0"/>
    <n v="75639.09"/>
    <n v="28.79"/>
    <n v="0"/>
  </r>
  <r>
    <x v="6"/>
    <n v="2020"/>
    <x v="4"/>
    <x v="1"/>
    <x v="0"/>
    <x v="0"/>
    <n v="12286181.789999999"/>
    <n v="11578382.220000001"/>
    <n v="0"/>
    <n v="11577930.43"/>
    <n v="451.79"/>
    <n v="0"/>
  </r>
  <r>
    <x v="6"/>
    <n v="2020"/>
    <x v="4"/>
    <x v="1"/>
    <x v="1"/>
    <x v="0"/>
    <n v="1060126.33"/>
    <n v="695177.27"/>
    <n v="0"/>
    <n v="695177.27"/>
    <n v="0"/>
    <n v="0"/>
  </r>
  <r>
    <x v="6"/>
    <n v="2020"/>
    <x v="4"/>
    <x v="2"/>
    <x v="0"/>
    <x v="0"/>
    <n v="1132498.3500000001"/>
    <n v="1147241.8400000001"/>
    <n v="0"/>
    <n v="1147241.8400000001"/>
    <n v="0"/>
    <n v="0"/>
  </r>
  <r>
    <x v="6"/>
    <n v="2020"/>
    <x v="4"/>
    <x v="2"/>
    <x v="1"/>
    <x v="0"/>
    <n v="34222.71"/>
    <n v="33242.28"/>
    <n v="0"/>
    <n v="33242.28"/>
    <n v="0"/>
    <n v="0"/>
  </r>
  <r>
    <x v="6"/>
    <n v="2020"/>
    <x v="4"/>
    <x v="3"/>
    <x v="0"/>
    <x v="0"/>
    <n v="170468.96"/>
    <n v="164594.39000000001"/>
    <n v="0"/>
    <n v="164594.39000000001"/>
    <n v="0"/>
    <n v="0"/>
  </r>
  <r>
    <x v="6"/>
    <n v="2020"/>
    <x v="4"/>
    <x v="3"/>
    <x v="1"/>
    <x v="0"/>
    <n v="192031.76"/>
    <n v="148730.45000000001"/>
    <n v="0"/>
    <n v="148730.45000000001"/>
    <n v="0"/>
    <n v="0"/>
  </r>
  <r>
    <x v="6"/>
    <n v="2020"/>
    <x v="4"/>
    <x v="4"/>
    <x v="0"/>
    <x v="0"/>
    <n v="1106010.8400000001"/>
    <n v="1099820.72"/>
    <n v="0"/>
    <n v="1099820.72"/>
    <n v="0"/>
    <n v="0"/>
  </r>
  <r>
    <x v="6"/>
    <n v="2020"/>
    <x v="4"/>
    <x v="4"/>
    <x v="1"/>
    <x v="0"/>
    <n v="44389.36"/>
    <n v="22914.11"/>
    <n v="0"/>
    <n v="22914.11"/>
    <n v="0"/>
    <n v="0"/>
  </r>
  <r>
    <x v="6"/>
    <n v="2020"/>
    <x v="4"/>
    <x v="5"/>
    <x v="0"/>
    <x v="0"/>
    <n v="680235.56"/>
    <n v="678559.69"/>
    <n v="0"/>
    <n v="678559.69"/>
    <n v="0"/>
    <n v="0"/>
  </r>
  <r>
    <x v="6"/>
    <n v="2020"/>
    <x v="4"/>
    <x v="5"/>
    <x v="1"/>
    <x v="0"/>
    <n v="4450.17"/>
    <n v="4278.67"/>
    <n v="0"/>
    <n v="4278.67"/>
    <n v="0"/>
    <n v="0"/>
  </r>
  <r>
    <x v="6"/>
    <n v="2020"/>
    <x v="4"/>
    <x v="6"/>
    <x v="0"/>
    <x v="0"/>
    <n v="408097.32"/>
    <n v="370798.8"/>
    <n v="0"/>
    <n v="370798.8"/>
    <n v="0"/>
    <n v="0"/>
  </r>
  <r>
    <x v="6"/>
    <n v="2020"/>
    <x v="4"/>
    <x v="6"/>
    <x v="1"/>
    <x v="0"/>
    <n v="17194.41"/>
    <n v="16803.080000000002"/>
    <n v="0"/>
    <n v="16803.080000000002"/>
    <n v="0"/>
    <n v="0"/>
  </r>
  <r>
    <x v="6"/>
    <n v="2020"/>
    <x v="4"/>
    <x v="7"/>
    <x v="0"/>
    <x v="0"/>
    <n v="995062.06"/>
    <n v="864562.87"/>
    <n v="0"/>
    <n v="864541.85"/>
    <n v="21.02"/>
    <n v="0"/>
  </r>
  <r>
    <x v="6"/>
    <n v="2020"/>
    <x v="4"/>
    <x v="8"/>
    <x v="0"/>
    <x v="0"/>
    <n v="3391288.11"/>
    <n v="3337967.93"/>
    <n v="0"/>
    <n v="3337967.93"/>
    <n v="0"/>
    <n v="0"/>
  </r>
  <r>
    <x v="6"/>
    <n v="2020"/>
    <x v="4"/>
    <x v="8"/>
    <x v="1"/>
    <x v="0"/>
    <n v="1146.3599999999999"/>
    <n v="1146.3599999999999"/>
    <n v="0"/>
    <n v="1146.3599999999999"/>
    <n v="0"/>
    <n v="0"/>
  </r>
  <r>
    <x v="6"/>
    <n v="2020"/>
    <x v="4"/>
    <x v="9"/>
    <x v="0"/>
    <x v="0"/>
    <n v="108437.77"/>
    <n v="98483.72"/>
    <n v="652.28"/>
    <n v="97831.44"/>
    <n v="0"/>
    <n v="0"/>
  </r>
  <r>
    <x v="6"/>
    <n v="2020"/>
    <x v="4"/>
    <x v="10"/>
    <x v="0"/>
    <x v="0"/>
    <n v="555858.13"/>
    <n v="553501.9"/>
    <n v="0"/>
    <n v="553501.9"/>
    <n v="0"/>
    <n v="0"/>
  </r>
  <r>
    <x v="6"/>
    <n v="2020"/>
    <x v="4"/>
    <x v="10"/>
    <x v="1"/>
    <x v="0"/>
    <n v="8421.67"/>
    <n v="7034.58"/>
    <n v="0"/>
    <n v="7034.58"/>
    <n v="0"/>
    <n v="0"/>
  </r>
  <r>
    <x v="6"/>
    <n v="2020"/>
    <x v="4"/>
    <x v="11"/>
    <x v="0"/>
    <x v="0"/>
    <n v="373.86"/>
    <n v="271.06"/>
    <n v="0"/>
    <n v="271.06"/>
    <n v="0"/>
    <n v="0"/>
  </r>
  <r>
    <x v="6"/>
    <n v="2020"/>
    <x v="4"/>
    <x v="12"/>
    <x v="0"/>
    <x v="0"/>
    <n v="397427.55"/>
    <n v="366547.11"/>
    <n v="0"/>
    <n v="366547.11"/>
    <n v="0"/>
    <n v="0"/>
  </r>
  <r>
    <x v="6"/>
    <n v="2020"/>
    <x v="4"/>
    <x v="12"/>
    <x v="1"/>
    <x v="0"/>
    <n v="554.91999999999996"/>
    <n v="536.78"/>
    <n v="0"/>
    <n v="536.78"/>
    <n v="0"/>
    <n v="0"/>
  </r>
  <r>
    <x v="6"/>
    <n v="2020"/>
    <x v="4"/>
    <x v="13"/>
    <x v="0"/>
    <x v="0"/>
    <n v="2132037.0299999998"/>
    <n v="15113.37"/>
    <n v="0"/>
    <n v="15113.37"/>
    <n v="0"/>
    <n v="0"/>
  </r>
  <r>
    <x v="6"/>
    <n v="2020"/>
    <x v="4"/>
    <x v="13"/>
    <x v="0"/>
    <x v="1"/>
    <n v="1300995.21"/>
    <n v="0"/>
    <n v="0"/>
    <n v="0"/>
    <n v="0"/>
    <n v="0"/>
  </r>
  <r>
    <x v="6"/>
    <n v="2020"/>
    <x v="4"/>
    <x v="13"/>
    <x v="1"/>
    <x v="0"/>
    <n v="149962.82"/>
    <n v="5346.35"/>
    <n v="0"/>
    <n v="5346.35"/>
    <n v="0"/>
    <n v="0"/>
  </r>
  <r>
    <x v="6"/>
    <n v="2020"/>
    <x v="4"/>
    <x v="13"/>
    <x v="1"/>
    <x v="1"/>
    <n v="1116.06"/>
    <n v="0"/>
    <n v="0"/>
    <n v="0"/>
    <n v="0"/>
    <n v="0"/>
  </r>
  <r>
    <x v="6"/>
    <n v="2020"/>
    <x v="4"/>
    <x v="15"/>
    <x v="0"/>
    <x v="0"/>
    <n v="55353.760000000002"/>
    <n v="1162.92"/>
    <n v="0"/>
    <n v="1162.92"/>
    <n v="0"/>
    <n v="0"/>
  </r>
  <r>
    <x v="6"/>
    <n v="2020"/>
    <x v="4"/>
    <x v="15"/>
    <x v="1"/>
    <x v="0"/>
    <n v="16.329999999999998"/>
    <n v="16.329999999999998"/>
    <n v="0"/>
    <n v="16.329999999999998"/>
    <n v="0"/>
    <n v="0"/>
  </r>
  <r>
    <x v="7"/>
    <n v="2020"/>
    <x v="4"/>
    <x v="0"/>
    <x v="0"/>
    <x v="0"/>
    <n v="33892180.439999998"/>
    <n v="29585682.120000001"/>
    <n v="3960.29"/>
    <n v="29580880.18"/>
    <n v="841.65"/>
    <n v="0"/>
  </r>
  <r>
    <x v="7"/>
    <n v="2020"/>
    <x v="4"/>
    <x v="0"/>
    <x v="1"/>
    <x v="0"/>
    <n v="127003.85"/>
    <n v="72398.820000000007"/>
    <n v="0"/>
    <n v="72370.03"/>
    <n v="28.79"/>
    <n v="0"/>
  </r>
  <r>
    <x v="7"/>
    <n v="2020"/>
    <x v="4"/>
    <x v="1"/>
    <x v="0"/>
    <x v="0"/>
    <n v="13798890.09"/>
    <n v="12986996.58"/>
    <n v="0"/>
    <n v="12986521.42"/>
    <n v="475.16"/>
    <n v="0"/>
  </r>
  <r>
    <x v="7"/>
    <n v="2020"/>
    <x v="4"/>
    <x v="1"/>
    <x v="1"/>
    <x v="0"/>
    <n v="1057298.22"/>
    <n v="681608.19"/>
    <n v="0"/>
    <n v="681575.53"/>
    <n v="32.659999999999997"/>
    <n v="0"/>
  </r>
  <r>
    <x v="7"/>
    <n v="2020"/>
    <x v="4"/>
    <x v="2"/>
    <x v="0"/>
    <x v="0"/>
    <n v="1307140.6200000001"/>
    <n v="1258272.71"/>
    <n v="0"/>
    <n v="1258272.71"/>
    <n v="0"/>
    <n v="0"/>
  </r>
  <r>
    <x v="7"/>
    <n v="2020"/>
    <x v="4"/>
    <x v="2"/>
    <x v="1"/>
    <x v="0"/>
    <n v="28235.71"/>
    <n v="27255.279999999999"/>
    <n v="0"/>
    <n v="27255.279999999999"/>
    <n v="0"/>
    <n v="0"/>
  </r>
  <r>
    <x v="7"/>
    <n v="2020"/>
    <x v="4"/>
    <x v="3"/>
    <x v="0"/>
    <x v="0"/>
    <n v="172765.28"/>
    <n v="167785.74"/>
    <n v="0"/>
    <n v="167785.74"/>
    <n v="0"/>
    <n v="0"/>
  </r>
  <r>
    <x v="7"/>
    <n v="2020"/>
    <x v="4"/>
    <x v="3"/>
    <x v="1"/>
    <x v="0"/>
    <n v="196385.56"/>
    <n v="144447.04000000001"/>
    <n v="0"/>
    <n v="144447.04000000001"/>
    <n v="0"/>
    <n v="0"/>
  </r>
  <r>
    <x v="7"/>
    <n v="2020"/>
    <x v="4"/>
    <x v="4"/>
    <x v="0"/>
    <x v="0"/>
    <n v="1208090.81"/>
    <n v="1201813.0900000001"/>
    <n v="0"/>
    <n v="1201813.0900000001"/>
    <n v="0"/>
    <n v="0"/>
  </r>
  <r>
    <x v="7"/>
    <n v="2020"/>
    <x v="4"/>
    <x v="4"/>
    <x v="1"/>
    <x v="0"/>
    <n v="44463.02"/>
    <n v="22786.53"/>
    <n v="0"/>
    <n v="22786.53"/>
    <n v="0"/>
    <n v="0"/>
  </r>
  <r>
    <x v="7"/>
    <n v="2020"/>
    <x v="4"/>
    <x v="5"/>
    <x v="0"/>
    <x v="0"/>
    <n v="764239.7"/>
    <n v="752545.73"/>
    <n v="0"/>
    <n v="752545.73"/>
    <n v="0"/>
    <n v="0"/>
  </r>
  <r>
    <x v="7"/>
    <n v="2020"/>
    <x v="4"/>
    <x v="5"/>
    <x v="1"/>
    <x v="0"/>
    <n v="4450.17"/>
    <n v="4278.67"/>
    <n v="0"/>
    <n v="4278.67"/>
    <n v="0"/>
    <n v="0"/>
  </r>
  <r>
    <x v="7"/>
    <n v="2020"/>
    <x v="4"/>
    <x v="6"/>
    <x v="0"/>
    <x v="0"/>
    <n v="451953.17"/>
    <n v="422058.71"/>
    <n v="0"/>
    <n v="422058.71"/>
    <n v="0"/>
    <n v="0"/>
  </r>
  <r>
    <x v="7"/>
    <n v="2020"/>
    <x v="4"/>
    <x v="6"/>
    <x v="1"/>
    <x v="0"/>
    <n v="17240.13"/>
    <n v="15804.17"/>
    <n v="0"/>
    <n v="15804.17"/>
    <n v="0"/>
    <n v="0"/>
  </r>
  <r>
    <x v="7"/>
    <n v="2020"/>
    <x v="4"/>
    <x v="7"/>
    <x v="0"/>
    <x v="0"/>
    <n v="1031634.86"/>
    <n v="879997.67"/>
    <n v="18.77"/>
    <n v="879957.88"/>
    <n v="21.02"/>
    <n v="0"/>
  </r>
  <r>
    <x v="7"/>
    <n v="2020"/>
    <x v="4"/>
    <x v="8"/>
    <x v="0"/>
    <x v="0"/>
    <n v="2911801.5"/>
    <n v="2829844.63"/>
    <n v="0"/>
    <n v="2829844.63"/>
    <n v="0"/>
    <n v="0"/>
  </r>
  <r>
    <x v="7"/>
    <n v="2020"/>
    <x v="4"/>
    <x v="8"/>
    <x v="1"/>
    <x v="0"/>
    <n v="1146.3599999999999"/>
    <n v="1146.3599999999999"/>
    <n v="0"/>
    <n v="1146.3599999999999"/>
    <n v="0"/>
    <n v="0"/>
  </r>
  <r>
    <x v="7"/>
    <n v="2020"/>
    <x v="4"/>
    <x v="9"/>
    <x v="0"/>
    <x v="0"/>
    <n v="98214.96"/>
    <n v="89879.5"/>
    <n v="0"/>
    <n v="89879.5"/>
    <n v="0"/>
    <n v="0"/>
  </r>
  <r>
    <x v="7"/>
    <n v="2020"/>
    <x v="4"/>
    <x v="10"/>
    <x v="0"/>
    <x v="0"/>
    <n v="638697.89"/>
    <n v="641234.73"/>
    <n v="0"/>
    <n v="641234.73"/>
    <n v="0"/>
    <n v="0"/>
  </r>
  <r>
    <x v="7"/>
    <n v="2020"/>
    <x v="4"/>
    <x v="10"/>
    <x v="1"/>
    <x v="0"/>
    <n v="8421.67"/>
    <n v="8421.67"/>
    <n v="0"/>
    <n v="8421.67"/>
    <n v="0"/>
    <n v="0"/>
  </r>
  <r>
    <x v="7"/>
    <n v="2020"/>
    <x v="4"/>
    <x v="11"/>
    <x v="0"/>
    <x v="0"/>
    <n v="389.46"/>
    <n v="278.87"/>
    <n v="0"/>
    <n v="278.87"/>
    <n v="0"/>
    <n v="0"/>
  </r>
  <r>
    <x v="7"/>
    <n v="2020"/>
    <x v="4"/>
    <x v="12"/>
    <x v="0"/>
    <x v="0"/>
    <n v="416347.65"/>
    <n v="382866.1"/>
    <n v="0"/>
    <n v="382866.1"/>
    <n v="0"/>
    <n v="0"/>
  </r>
  <r>
    <x v="7"/>
    <n v="2020"/>
    <x v="4"/>
    <x v="12"/>
    <x v="1"/>
    <x v="0"/>
    <n v="554.91999999999996"/>
    <n v="536.78"/>
    <n v="0"/>
    <n v="536.78"/>
    <n v="0"/>
    <n v="0"/>
  </r>
  <r>
    <x v="7"/>
    <n v="2020"/>
    <x v="4"/>
    <x v="13"/>
    <x v="0"/>
    <x v="0"/>
    <n v="2391993.56"/>
    <n v="12896.56"/>
    <n v="0"/>
    <n v="12896.56"/>
    <n v="0"/>
    <n v="0"/>
  </r>
  <r>
    <x v="7"/>
    <n v="2020"/>
    <x v="4"/>
    <x v="13"/>
    <x v="0"/>
    <x v="1"/>
    <n v="1222221.76"/>
    <n v="0"/>
    <n v="0"/>
    <n v="0"/>
    <n v="0"/>
    <n v="0"/>
  </r>
  <r>
    <x v="7"/>
    <n v="2020"/>
    <x v="4"/>
    <x v="13"/>
    <x v="1"/>
    <x v="0"/>
    <n v="148917.60999999999"/>
    <n v="4400.43"/>
    <n v="0"/>
    <n v="4400.43"/>
    <n v="0"/>
    <n v="0"/>
  </r>
  <r>
    <x v="7"/>
    <n v="2020"/>
    <x v="4"/>
    <x v="13"/>
    <x v="1"/>
    <x v="1"/>
    <n v="1116.06"/>
    <n v="0"/>
    <n v="0"/>
    <n v="0"/>
    <n v="0"/>
    <n v="0"/>
  </r>
  <r>
    <x v="7"/>
    <n v="2020"/>
    <x v="4"/>
    <x v="15"/>
    <x v="0"/>
    <x v="0"/>
    <n v="13984.23"/>
    <n v="1225.28"/>
    <n v="0"/>
    <n v="1225.28"/>
    <n v="0"/>
    <n v="0"/>
  </r>
  <r>
    <x v="7"/>
    <n v="2020"/>
    <x v="4"/>
    <x v="15"/>
    <x v="1"/>
    <x v="0"/>
    <n v="16.329999999999998"/>
    <n v="16.329999999999998"/>
    <n v="0"/>
    <n v="16.329999999999998"/>
    <n v="0"/>
    <n v="0"/>
  </r>
  <r>
    <x v="8"/>
    <n v="2020"/>
    <x v="4"/>
    <x v="0"/>
    <x v="0"/>
    <x v="0"/>
    <n v="32349239.309999999"/>
    <n v="27943512.059999999"/>
    <n v="754.57"/>
    <n v="27941846.890000001"/>
    <n v="910.6"/>
    <n v="0"/>
  </r>
  <r>
    <x v="8"/>
    <n v="2020"/>
    <x v="4"/>
    <x v="0"/>
    <x v="1"/>
    <x v="0"/>
    <n v="151082.47"/>
    <n v="69981.67"/>
    <n v="0"/>
    <n v="69952.88"/>
    <n v="28.79"/>
    <n v="0"/>
  </r>
  <r>
    <x v="8"/>
    <n v="2020"/>
    <x v="4"/>
    <x v="1"/>
    <x v="0"/>
    <x v="0"/>
    <n v="13600630.65"/>
    <n v="12685030.865"/>
    <n v="0"/>
    <n v="12684014.265000001"/>
    <n v="1016.6"/>
    <n v="0"/>
  </r>
  <r>
    <x v="8"/>
    <n v="2020"/>
    <x v="4"/>
    <x v="1"/>
    <x v="1"/>
    <x v="0"/>
    <n v="1056288.55"/>
    <n v="673573.57"/>
    <n v="0"/>
    <n v="673500.91"/>
    <n v="72.66"/>
    <n v="0"/>
  </r>
  <r>
    <x v="8"/>
    <n v="2020"/>
    <x v="4"/>
    <x v="2"/>
    <x v="0"/>
    <x v="0"/>
    <n v="1239248.3600000001"/>
    <n v="1164154.97"/>
    <n v="0"/>
    <n v="1164154.97"/>
    <n v="0"/>
    <n v="0"/>
  </r>
  <r>
    <x v="8"/>
    <n v="2020"/>
    <x v="4"/>
    <x v="2"/>
    <x v="1"/>
    <x v="0"/>
    <n v="26826.41"/>
    <n v="26124.28"/>
    <n v="0"/>
    <n v="26124.28"/>
    <n v="0"/>
    <n v="0"/>
  </r>
  <r>
    <x v="8"/>
    <n v="2020"/>
    <x v="4"/>
    <x v="3"/>
    <x v="0"/>
    <x v="0"/>
    <n v="172391.64"/>
    <n v="168442.49"/>
    <n v="0"/>
    <n v="168442.49"/>
    <n v="0"/>
    <n v="0"/>
  </r>
  <r>
    <x v="8"/>
    <n v="2020"/>
    <x v="4"/>
    <x v="3"/>
    <x v="1"/>
    <x v="0"/>
    <n v="129116.92"/>
    <n v="128932.22"/>
    <n v="0"/>
    <n v="128932.22"/>
    <n v="0"/>
    <n v="0"/>
  </r>
  <r>
    <x v="8"/>
    <n v="2020"/>
    <x v="4"/>
    <x v="4"/>
    <x v="0"/>
    <x v="0"/>
    <n v="1137791.43"/>
    <n v="1131984.06"/>
    <n v="0"/>
    <n v="1131984.06"/>
    <n v="0"/>
    <n v="0"/>
  </r>
  <r>
    <x v="8"/>
    <n v="2020"/>
    <x v="4"/>
    <x v="4"/>
    <x v="1"/>
    <x v="0"/>
    <n v="44340.91"/>
    <n v="22670.66"/>
    <n v="0"/>
    <n v="22670.66"/>
    <n v="0"/>
    <n v="0"/>
  </r>
  <r>
    <x v="8"/>
    <n v="2020"/>
    <x v="4"/>
    <x v="5"/>
    <x v="0"/>
    <x v="0"/>
    <n v="761236.84"/>
    <n v="742850.13"/>
    <n v="0"/>
    <n v="742850.13"/>
    <n v="0"/>
    <n v="0"/>
  </r>
  <r>
    <x v="8"/>
    <n v="2020"/>
    <x v="4"/>
    <x v="5"/>
    <x v="1"/>
    <x v="0"/>
    <n v="4450.17"/>
    <n v="4278.67"/>
    <n v="0"/>
    <n v="4278.67"/>
    <n v="0"/>
    <n v="0"/>
  </r>
  <r>
    <x v="8"/>
    <n v="2020"/>
    <x v="4"/>
    <x v="6"/>
    <x v="0"/>
    <x v="0"/>
    <n v="309197.03000000003"/>
    <n v="438848.44"/>
    <n v="0"/>
    <n v="438848.44"/>
    <n v="0"/>
    <n v="0"/>
  </r>
  <r>
    <x v="8"/>
    <n v="2020"/>
    <x v="4"/>
    <x v="6"/>
    <x v="1"/>
    <x v="0"/>
    <n v="10840.5"/>
    <n v="15804.17"/>
    <n v="0"/>
    <n v="15804.17"/>
    <n v="0"/>
    <n v="0"/>
  </r>
  <r>
    <x v="8"/>
    <n v="2020"/>
    <x v="4"/>
    <x v="7"/>
    <x v="0"/>
    <x v="0"/>
    <n v="972241.76"/>
    <n v="824743.78"/>
    <n v="0"/>
    <n v="824722.76"/>
    <n v="21.02"/>
    <n v="0"/>
  </r>
  <r>
    <x v="8"/>
    <n v="2020"/>
    <x v="4"/>
    <x v="8"/>
    <x v="0"/>
    <x v="0"/>
    <n v="2723510.95"/>
    <n v="2584301.48"/>
    <n v="0"/>
    <n v="2584301.48"/>
    <n v="0"/>
    <n v="0"/>
  </r>
  <r>
    <x v="8"/>
    <n v="2020"/>
    <x v="4"/>
    <x v="8"/>
    <x v="1"/>
    <x v="0"/>
    <n v="1126.3599999999999"/>
    <n v="1146.3599999999999"/>
    <n v="0"/>
    <n v="1146.3599999999999"/>
    <n v="0"/>
    <n v="0"/>
  </r>
  <r>
    <x v="8"/>
    <n v="2020"/>
    <x v="4"/>
    <x v="9"/>
    <x v="0"/>
    <x v="0"/>
    <n v="108019.74"/>
    <n v="96758.720000000001"/>
    <n v="0"/>
    <n v="96758.720000000001"/>
    <n v="0"/>
    <n v="0"/>
  </r>
  <r>
    <x v="8"/>
    <n v="2020"/>
    <x v="4"/>
    <x v="10"/>
    <x v="0"/>
    <x v="0"/>
    <n v="525530.01"/>
    <n v="534281.09"/>
    <n v="0"/>
    <n v="534281.09"/>
    <n v="0"/>
    <n v="0"/>
  </r>
  <r>
    <x v="8"/>
    <n v="2020"/>
    <x v="4"/>
    <x v="10"/>
    <x v="1"/>
    <x v="0"/>
    <n v="7351.02"/>
    <n v="7351.02"/>
    <n v="0"/>
    <n v="7351.02"/>
    <n v="0"/>
    <n v="0"/>
  </r>
  <r>
    <x v="8"/>
    <n v="2020"/>
    <x v="4"/>
    <x v="11"/>
    <x v="0"/>
    <x v="0"/>
    <n v="389.46"/>
    <n v="286.66000000000003"/>
    <n v="0"/>
    <n v="286.66000000000003"/>
    <n v="0"/>
    <n v="0"/>
  </r>
  <r>
    <x v="8"/>
    <n v="2020"/>
    <x v="4"/>
    <x v="12"/>
    <x v="0"/>
    <x v="0"/>
    <n v="404152.43"/>
    <n v="372544.93"/>
    <n v="0"/>
    <n v="372544.93"/>
    <n v="0"/>
    <n v="0"/>
  </r>
  <r>
    <x v="8"/>
    <n v="2020"/>
    <x v="4"/>
    <x v="12"/>
    <x v="1"/>
    <x v="0"/>
    <n v="783.14"/>
    <n v="765"/>
    <n v="0"/>
    <n v="765"/>
    <n v="0"/>
    <n v="0"/>
  </r>
  <r>
    <x v="8"/>
    <n v="2020"/>
    <x v="4"/>
    <x v="13"/>
    <x v="0"/>
    <x v="0"/>
    <n v="2146798.48"/>
    <n v="10544.4"/>
    <n v="0"/>
    <n v="10544.4"/>
    <n v="0"/>
    <n v="0"/>
  </r>
  <r>
    <x v="8"/>
    <n v="2020"/>
    <x v="4"/>
    <x v="13"/>
    <x v="0"/>
    <x v="1"/>
    <n v="1286774.68"/>
    <n v="0"/>
    <n v="0"/>
    <n v="0"/>
    <n v="0"/>
    <n v="0"/>
  </r>
  <r>
    <x v="8"/>
    <n v="2020"/>
    <x v="4"/>
    <x v="13"/>
    <x v="1"/>
    <x v="0"/>
    <n v="149036.09"/>
    <n v="4400.43"/>
    <n v="0"/>
    <n v="4400.43"/>
    <n v="0"/>
    <n v="0"/>
  </r>
  <r>
    <x v="8"/>
    <n v="2020"/>
    <x v="4"/>
    <x v="13"/>
    <x v="1"/>
    <x v="1"/>
    <n v="1116.06"/>
    <n v="0"/>
    <n v="0"/>
    <n v="0"/>
    <n v="0"/>
    <n v="0"/>
  </r>
  <r>
    <x v="8"/>
    <n v="2020"/>
    <x v="4"/>
    <x v="15"/>
    <x v="0"/>
    <x v="0"/>
    <n v="9528.08"/>
    <n v="1171.6099999999999"/>
    <n v="0"/>
    <n v="1171.6099999999999"/>
    <n v="0"/>
    <n v="0"/>
  </r>
  <r>
    <x v="8"/>
    <n v="2020"/>
    <x v="4"/>
    <x v="15"/>
    <x v="1"/>
    <x v="0"/>
    <n v="16.329999999999998"/>
    <n v="16.329999999999998"/>
    <n v="0"/>
    <n v="16.329999999999998"/>
    <n v="0"/>
    <n v="0"/>
  </r>
  <r>
    <x v="9"/>
    <n v="2020"/>
    <x v="4"/>
    <x v="0"/>
    <x v="0"/>
    <x v="0"/>
    <n v="33838443.399999999"/>
    <n v="28257568.719999999"/>
    <n v="305.54000000000002"/>
    <n v="28255179.690000001"/>
    <n v="2083.4899999999998"/>
    <n v="0"/>
  </r>
  <r>
    <x v="9"/>
    <n v="2020"/>
    <x v="4"/>
    <x v="0"/>
    <x v="1"/>
    <x v="0"/>
    <n v="149119.71"/>
    <n v="69890.63"/>
    <n v="0"/>
    <n v="69861.84"/>
    <n v="28.79"/>
    <n v="0"/>
  </r>
  <r>
    <x v="9"/>
    <n v="2020"/>
    <x v="4"/>
    <x v="1"/>
    <x v="0"/>
    <x v="0"/>
    <n v="14042394.08"/>
    <n v="12731303.890000001"/>
    <n v="2048.54"/>
    <n v="12728254.880000001"/>
    <n v="1000.47"/>
    <n v="0"/>
  </r>
  <r>
    <x v="9"/>
    <n v="2020"/>
    <x v="4"/>
    <x v="1"/>
    <x v="1"/>
    <x v="0"/>
    <n v="1086826.42"/>
    <n v="672113.69"/>
    <n v="0"/>
    <n v="672041.03"/>
    <n v="72.66"/>
    <n v="0"/>
  </r>
  <r>
    <x v="9"/>
    <n v="2020"/>
    <x v="4"/>
    <x v="2"/>
    <x v="0"/>
    <x v="0"/>
    <n v="1342413.57"/>
    <n v="1255406.58"/>
    <n v="0"/>
    <n v="1255406.58"/>
    <n v="0"/>
    <n v="0"/>
  </r>
  <r>
    <x v="9"/>
    <n v="2020"/>
    <x v="4"/>
    <x v="2"/>
    <x v="1"/>
    <x v="0"/>
    <n v="25440.639999999999"/>
    <n v="24727.81"/>
    <n v="0"/>
    <n v="24727.81"/>
    <n v="0"/>
    <n v="0"/>
  </r>
  <r>
    <x v="9"/>
    <n v="2020"/>
    <x v="4"/>
    <x v="3"/>
    <x v="0"/>
    <x v="0"/>
    <n v="163708.54"/>
    <n v="158472.53"/>
    <n v="0"/>
    <n v="158472.53"/>
    <n v="0"/>
    <n v="0"/>
  </r>
  <r>
    <x v="9"/>
    <n v="2020"/>
    <x v="4"/>
    <x v="3"/>
    <x v="1"/>
    <x v="0"/>
    <n v="191052.63"/>
    <n v="121773.36"/>
    <n v="0"/>
    <n v="121773.36"/>
    <n v="0"/>
    <n v="0"/>
  </r>
  <r>
    <x v="9"/>
    <n v="2020"/>
    <x v="4"/>
    <x v="4"/>
    <x v="0"/>
    <x v="0"/>
    <n v="1117442.1000000001"/>
    <n v="1108104.07"/>
    <n v="0"/>
    <n v="1108104.07"/>
    <n v="0"/>
    <n v="0"/>
  </r>
  <r>
    <x v="9"/>
    <n v="2020"/>
    <x v="4"/>
    <x v="4"/>
    <x v="1"/>
    <x v="0"/>
    <n v="44259.4"/>
    <n v="22641.56"/>
    <n v="0"/>
    <n v="22641.56"/>
    <n v="0"/>
    <n v="0"/>
  </r>
  <r>
    <x v="9"/>
    <n v="2020"/>
    <x v="4"/>
    <x v="5"/>
    <x v="0"/>
    <x v="0"/>
    <n v="785710.94"/>
    <n v="764103.38"/>
    <n v="181.72"/>
    <n v="763921.66"/>
    <n v="0"/>
    <n v="0"/>
  </r>
  <r>
    <x v="9"/>
    <n v="2020"/>
    <x v="4"/>
    <x v="5"/>
    <x v="1"/>
    <x v="0"/>
    <n v="4483.82"/>
    <n v="4312.32"/>
    <n v="0"/>
    <n v="4312.32"/>
    <n v="0"/>
    <n v="0"/>
  </r>
  <r>
    <x v="9"/>
    <n v="2020"/>
    <x v="4"/>
    <x v="6"/>
    <x v="0"/>
    <x v="0"/>
    <n v="452531.08"/>
    <n v="443895.81"/>
    <n v="0"/>
    <n v="443895.81"/>
    <n v="0"/>
    <n v="0"/>
  </r>
  <r>
    <x v="9"/>
    <n v="2020"/>
    <x v="4"/>
    <x v="6"/>
    <x v="1"/>
    <x v="0"/>
    <n v="12638.98"/>
    <n v="15939.77"/>
    <n v="0"/>
    <n v="15939.77"/>
    <n v="0"/>
    <n v="0"/>
  </r>
  <r>
    <x v="9"/>
    <n v="2020"/>
    <x v="4"/>
    <x v="7"/>
    <x v="0"/>
    <x v="0"/>
    <n v="988655.97"/>
    <n v="831483.6"/>
    <n v="0"/>
    <n v="831462.58"/>
    <n v="21.02"/>
    <n v="0"/>
  </r>
  <r>
    <x v="9"/>
    <n v="2020"/>
    <x v="4"/>
    <x v="8"/>
    <x v="0"/>
    <x v="0"/>
    <n v="2703318.43"/>
    <n v="2673057.35"/>
    <n v="0"/>
    <n v="2673057.35"/>
    <n v="0"/>
    <n v="0"/>
  </r>
  <r>
    <x v="9"/>
    <n v="2020"/>
    <x v="4"/>
    <x v="8"/>
    <x v="1"/>
    <x v="0"/>
    <n v="1146.3599999999999"/>
    <n v="1146.3599999999999"/>
    <n v="0"/>
    <n v="1146.3599999999999"/>
    <n v="0"/>
    <n v="0"/>
  </r>
  <r>
    <x v="9"/>
    <n v="2020"/>
    <x v="4"/>
    <x v="9"/>
    <x v="0"/>
    <x v="0"/>
    <n v="102287.67"/>
    <n v="89179.49"/>
    <n v="0"/>
    <n v="89179.49"/>
    <n v="0"/>
    <n v="0"/>
  </r>
  <r>
    <x v="9"/>
    <n v="2020"/>
    <x v="4"/>
    <x v="10"/>
    <x v="0"/>
    <x v="0"/>
    <n v="517861.28"/>
    <n v="497444.94"/>
    <n v="0"/>
    <n v="497444.94"/>
    <n v="0"/>
    <n v="0"/>
  </r>
  <r>
    <x v="9"/>
    <n v="2020"/>
    <x v="4"/>
    <x v="10"/>
    <x v="1"/>
    <x v="0"/>
    <n v="7618.2"/>
    <n v="7544.03"/>
    <n v="0"/>
    <n v="7544.03"/>
    <n v="0"/>
    <n v="0"/>
  </r>
  <r>
    <x v="9"/>
    <n v="2020"/>
    <x v="4"/>
    <x v="11"/>
    <x v="0"/>
    <x v="0"/>
    <n v="456.12"/>
    <n v="184.96"/>
    <n v="0"/>
    <n v="184.96"/>
    <n v="0"/>
    <n v="0"/>
  </r>
  <r>
    <x v="9"/>
    <n v="2020"/>
    <x v="4"/>
    <x v="12"/>
    <x v="0"/>
    <x v="0"/>
    <n v="870054.86"/>
    <n v="627344.79"/>
    <n v="0"/>
    <n v="627344.79"/>
    <n v="0"/>
    <n v="0"/>
  </r>
  <r>
    <x v="9"/>
    <n v="2020"/>
    <x v="4"/>
    <x v="12"/>
    <x v="1"/>
    <x v="0"/>
    <n v="783.14"/>
    <n v="765"/>
    <n v="0"/>
    <n v="765"/>
    <n v="0"/>
    <n v="0"/>
  </r>
  <r>
    <x v="9"/>
    <n v="2020"/>
    <x v="4"/>
    <x v="13"/>
    <x v="0"/>
    <x v="0"/>
    <n v="1943071.92"/>
    <n v="14932.74"/>
    <n v="0"/>
    <n v="14932.74"/>
    <n v="0"/>
    <n v="0"/>
  </r>
  <r>
    <x v="9"/>
    <n v="2020"/>
    <x v="4"/>
    <x v="13"/>
    <x v="0"/>
    <x v="1"/>
    <n v="1879552.11"/>
    <n v="0"/>
    <n v="0"/>
    <n v="0"/>
    <n v="0"/>
    <n v="0"/>
  </r>
  <r>
    <x v="9"/>
    <n v="2020"/>
    <x v="4"/>
    <x v="13"/>
    <x v="1"/>
    <x v="0"/>
    <n v="152382.25"/>
    <n v="4400.43"/>
    <n v="0"/>
    <n v="4400.43"/>
    <n v="0"/>
    <n v="0"/>
  </r>
  <r>
    <x v="9"/>
    <n v="2020"/>
    <x v="4"/>
    <x v="13"/>
    <x v="1"/>
    <x v="1"/>
    <n v="1116.06"/>
    <n v="0"/>
    <n v="0"/>
    <n v="0"/>
    <n v="0"/>
    <n v="0"/>
  </r>
  <r>
    <x v="9"/>
    <n v="2020"/>
    <x v="4"/>
    <x v="15"/>
    <x v="0"/>
    <x v="0"/>
    <n v="8541.2000000000007"/>
    <n v="1306.99"/>
    <n v="0"/>
    <n v="1306.99"/>
    <n v="0"/>
    <n v="0"/>
  </r>
  <r>
    <x v="9"/>
    <n v="2020"/>
    <x v="4"/>
    <x v="15"/>
    <x v="1"/>
    <x v="0"/>
    <n v="16.329999999999998"/>
    <n v="16.329999999999998"/>
    <n v="0"/>
    <n v="16.329999999999998"/>
    <n v="0"/>
    <n v="0"/>
  </r>
  <r>
    <x v="10"/>
    <n v="2020"/>
    <x v="4"/>
    <x v="0"/>
    <x v="0"/>
    <x v="0"/>
    <n v="29013703.170000002"/>
    <n v="23223776.07"/>
    <n v="5381.26"/>
    <n v="23214069.899999999"/>
    <n v="4324.91"/>
    <n v="0"/>
  </r>
  <r>
    <x v="10"/>
    <n v="2020"/>
    <x v="4"/>
    <x v="0"/>
    <x v="1"/>
    <x v="0"/>
    <n v="120261.33"/>
    <n v="59331.03"/>
    <n v="0"/>
    <n v="59302.239999999998"/>
    <n v="28.79"/>
    <n v="0"/>
  </r>
  <r>
    <x v="10"/>
    <n v="2020"/>
    <x v="4"/>
    <x v="1"/>
    <x v="0"/>
    <x v="0"/>
    <n v="11979336.810000001"/>
    <n v="10360991.34"/>
    <n v="0"/>
    <n v="10359370.67"/>
    <n v="1620.67"/>
    <n v="0"/>
  </r>
  <r>
    <x v="10"/>
    <n v="2020"/>
    <x v="4"/>
    <x v="1"/>
    <x v="1"/>
    <x v="0"/>
    <n v="1036742.11"/>
    <n v="599706.97"/>
    <n v="0"/>
    <n v="599634.31000000006"/>
    <n v="72.66"/>
    <n v="0"/>
  </r>
  <r>
    <x v="10"/>
    <n v="2020"/>
    <x v="4"/>
    <x v="2"/>
    <x v="0"/>
    <x v="0"/>
    <n v="1227149.54"/>
    <n v="1148341.3999999999"/>
    <n v="0"/>
    <n v="1148341.3999999999"/>
    <n v="0"/>
    <n v="0"/>
  </r>
  <r>
    <x v="10"/>
    <n v="2020"/>
    <x v="4"/>
    <x v="2"/>
    <x v="1"/>
    <x v="0"/>
    <n v="29973.58"/>
    <n v="29260.45"/>
    <n v="0"/>
    <n v="29260.45"/>
    <n v="0"/>
    <n v="0"/>
  </r>
  <r>
    <x v="10"/>
    <n v="2020"/>
    <x v="4"/>
    <x v="3"/>
    <x v="0"/>
    <x v="0"/>
    <n v="159827.29"/>
    <n v="148251.21"/>
    <n v="0"/>
    <n v="148251.21"/>
    <n v="0"/>
    <n v="0"/>
  </r>
  <r>
    <x v="10"/>
    <n v="2020"/>
    <x v="4"/>
    <x v="3"/>
    <x v="1"/>
    <x v="0"/>
    <n v="185044.99"/>
    <n v="116394.12"/>
    <n v="0"/>
    <n v="116394.12"/>
    <n v="0"/>
    <n v="0"/>
  </r>
  <r>
    <x v="10"/>
    <n v="2020"/>
    <x v="4"/>
    <x v="4"/>
    <x v="0"/>
    <x v="0"/>
    <n v="997252.34"/>
    <n v="986536.66"/>
    <n v="0"/>
    <n v="986536.66"/>
    <n v="0"/>
    <n v="0"/>
  </r>
  <r>
    <x v="10"/>
    <n v="2020"/>
    <x v="4"/>
    <x v="4"/>
    <x v="1"/>
    <x v="0"/>
    <n v="44131.62"/>
    <n v="22333.18"/>
    <n v="0"/>
    <n v="22333.18"/>
    <n v="0"/>
    <n v="0"/>
  </r>
  <r>
    <x v="10"/>
    <n v="2020"/>
    <x v="4"/>
    <x v="5"/>
    <x v="0"/>
    <x v="0"/>
    <n v="611527.43000000005"/>
    <n v="559166.32999999996"/>
    <n v="0"/>
    <n v="559166.32999999996"/>
    <n v="0"/>
    <n v="0"/>
  </r>
  <r>
    <x v="10"/>
    <n v="2020"/>
    <x v="4"/>
    <x v="5"/>
    <x v="1"/>
    <x v="0"/>
    <n v="4453.97"/>
    <n v="4282.47"/>
    <n v="0"/>
    <n v="4282.47"/>
    <n v="0"/>
    <n v="0"/>
  </r>
  <r>
    <x v="10"/>
    <n v="2020"/>
    <x v="4"/>
    <x v="6"/>
    <x v="0"/>
    <x v="0"/>
    <n v="399778.24"/>
    <n v="362135.71"/>
    <n v="0"/>
    <n v="362135.71"/>
    <n v="0"/>
    <n v="0"/>
  </r>
  <r>
    <x v="10"/>
    <n v="2020"/>
    <x v="4"/>
    <x v="6"/>
    <x v="1"/>
    <x v="0"/>
    <n v="16204.42"/>
    <n v="15811.59"/>
    <n v="0"/>
    <n v="15811.59"/>
    <n v="0"/>
    <n v="0"/>
  </r>
  <r>
    <x v="10"/>
    <n v="2020"/>
    <x v="4"/>
    <x v="7"/>
    <x v="0"/>
    <x v="0"/>
    <n v="850780.6"/>
    <n v="683813.59"/>
    <n v="0"/>
    <n v="683751.59"/>
    <n v="62"/>
    <n v="0"/>
  </r>
  <r>
    <x v="10"/>
    <n v="2020"/>
    <x v="4"/>
    <x v="8"/>
    <x v="0"/>
    <x v="0"/>
    <n v="2753483.75"/>
    <n v="2591910.84"/>
    <n v="0"/>
    <n v="2591910.84"/>
    <n v="0"/>
    <n v="0"/>
  </r>
  <r>
    <x v="10"/>
    <n v="2020"/>
    <x v="4"/>
    <x v="8"/>
    <x v="1"/>
    <x v="0"/>
    <n v="1146.3599999999999"/>
    <n v="1146.3599999999999"/>
    <n v="0"/>
    <n v="1146.3599999999999"/>
    <n v="0"/>
    <n v="0"/>
  </r>
  <r>
    <x v="10"/>
    <n v="2020"/>
    <x v="4"/>
    <x v="9"/>
    <x v="0"/>
    <x v="0"/>
    <n v="87105.31"/>
    <n v="69713.34"/>
    <n v="0"/>
    <n v="69713.34"/>
    <n v="0"/>
    <n v="0"/>
  </r>
  <r>
    <x v="10"/>
    <n v="2020"/>
    <x v="4"/>
    <x v="10"/>
    <x v="0"/>
    <x v="0"/>
    <n v="415232.43"/>
    <n v="367688.14"/>
    <n v="0"/>
    <n v="367688.14"/>
    <n v="0"/>
    <n v="0"/>
  </r>
  <r>
    <x v="10"/>
    <n v="2020"/>
    <x v="4"/>
    <x v="10"/>
    <x v="1"/>
    <x v="0"/>
    <n v="7083.84"/>
    <n v="5670.98"/>
    <n v="0"/>
    <n v="5670.98"/>
    <n v="0"/>
    <n v="0"/>
  </r>
  <r>
    <x v="10"/>
    <n v="2020"/>
    <x v="4"/>
    <x v="11"/>
    <x v="0"/>
    <x v="0"/>
    <n v="352.02"/>
    <n v="82.2"/>
    <n v="0"/>
    <n v="82.2"/>
    <n v="0"/>
    <n v="0"/>
  </r>
  <r>
    <x v="10"/>
    <n v="2020"/>
    <x v="4"/>
    <x v="12"/>
    <x v="0"/>
    <x v="0"/>
    <n v="106256.08"/>
    <n v="79759.850000000006"/>
    <n v="0"/>
    <n v="79759.850000000006"/>
    <n v="0"/>
    <n v="0"/>
  </r>
  <r>
    <x v="10"/>
    <n v="2020"/>
    <x v="4"/>
    <x v="12"/>
    <x v="1"/>
    <x v="0"/>
    <n v="783.14"/>
    <n v="765"/>
    <n v="0"/>
    <n v="765"/>
    <n v="0"/>
    <n v="0"/>
  </r>
  <r>
    <x v="10"/>
    <n v="2020"/>
    <x v="4"/>
    <x v="13"/>
    <x v="0"/>
    <x v="0"/>
    <n v="1916645.09"/>
    <n v="44798.06"/>
    <n v="0"/>
    <n v="44798.06"/>
    <n v="0"/>
    <n v="0"/>
  </r>
  <r>
    <x v="10"/>
    <n v="2020"/>
    <x v="4"/>
    <x v="13"/>
    <x v="0"/>
    <x v="1"/>
    <n v="493500.44"/>
    <n v="0"/>
    <n v="0"/>
    <n v="0"/>
    <n v="0"/>
    <n v="0"/>
  </r>
  <r>
    <x v="10"/>
    <n v="2020"/>
    <x v="4"/>
    <x v="13"/>
    <x v="1"/>
    <x v="0"/>
    <n v="139535.75"/>
    <n v="4400.43"/>
    <n v="0"/>
    <n v="4400.43"/>
    <n v="0"/>
    <n v="0"/>
  </r>
  <r>
    <x v="10"/>
    <n v="2020"/>
    <x v="4"/>
    <x v="13"/>
    <x v="1"/>
    <x v="1"/>
    <n v="1116.06"/>
    <n v="0"/>
    <n v="0"/>
    <n v="0"/>
    <n v="0"/>
    <n v="0"/>
  </r>
  <r>
    <x v="10"/>
    <n v="2020"/>
    <x v="4"/>
    <x v="15"/>
    <x v="0"/>
    <x v="0"/>
    <n v="8155.3"/>
    <n v="1251.0999999999999"/>
    <n v="0"/>
    <n v="1251.0999999999999"/>
    <n v="0"/>
    <n v="0"/>
  </r>
  <r>
    <x v="10"/>
    <n v="2020"/>
    <x v="4"/>
    <x v="15"/>
    <x v="1"/>
    <x v="0"/>
    <n v="16.329999999999998"/>
    <n v="16.329999999999998"/>
    <n v="0"/>
    <n v="16.329999999999998"/>
    <n v="0"/>
    <n v="0"/>
  </r>
  <r>
    <x v="11"/>
    <n v="2020"/>
    <x v="4"/>
    <x v="0"/>
    <x v="0"/>
    <x v="0"/>
    <n v="33504473.640000001"/>
    <n v="22891304.210000001"/>
    <n v="0"/>
    <n v="22887665.010000002"/>
    <n v="3639.2"/>
    <n v="0"/>
  </r>
  <r>
    <x v="11"/>
    <n v="2020"/>
    <x v="4"/>
    <x v="0"/>
    <x v="1"/>
    <x v="0"/>
    <n v="130225.19"/>
    <n v="53524.59"/>
    <n v="0"/>
    <n v="53495.8"/>
    <n v="28.79"/>
    <n v="0"/>
  </r>
  <r>
    <x v="11"/>
    <n v="2020"/>
    <x v="4"/>
    <x v="1"/>
    <x v="0"/>
    <x v="0"/>
    <n v="12652756.15"/>
    <n v="8677785.8499999996"/>
    <n v="3797.47"/>
    <n v="8672895.8399999999"/>
    <n v="1092.54"/>
    <n v="0"/>
  </r>
  <r>
    <x v="11"/>
    <n v="2020"/>
    <x v="4"/>
    <x v="1"/>
    <x v="1"/>
    <x v="0"/>
    <n v="1094527"/>
    <n v="478139.75"/>
    <n v="0"/>
    <n v="477819.71"/>
    <n v="320.04000000000002"/>
    <n v="0"/>
  </r>
  <r>
    <x v="11"/>
    <n v="2020"/>
    <x v="4"/>
    <x v="2"/>
    <x v="0"/>
    <x v="0"/>
    <n v="1339604.8600000001"/>
    <n v="980523.61199999996"/>
    <n v="0"/>
    <n v="980523.61199999996"/>
    <n v="0"/>
    <n v="0"/>
  </r>
  <r>
    <x v="11"/>
    <n v="2020"/>
    <x v="4"/>
    <x v="2"/>
    <x v="1"/>
    <x v="0"/>
    <n v="24839.29"/>
    <n v="23842.78"/>
    <n v="0"/>
    <n v="23842.78"/>
    <n v="0"/>
    <n v="0"/>
  </r>
  <r>
    <x v="11"/>
    <n v="2020"/>
    <x v="4"/>
    <x v="3"/>
    <x v="0"/>
    <x v="0"/>
    <n v="157209.95000000001"/>
    <n v="82449.91"/>
    <n v="0"/>
    <n v="82449.91"/>
    <n v="0"/>
    <n v="0"/>
  </r>
  <r>
    <x v="11"/>
    <n v="2020"/>
    <x v="4"/>
    <x v="3"/>
    <x v="1"/>
    <x v="0"/>
    <n v="188315.56"/>
    <n v="103724.72"/>
    <n v="0"/>
    <n v="103724.72"/>
    <n v="0"/>
    <n v="0"/>
  </r>
  <r>
    <x v="11"/>
    <n v="2020"/>
    <x v="4"/>
    <x v="4"/>
    <x v="0"/>
    <x v="0"/>
    <n v="960270"/>
    <n v="987005.37549999997"/>
    <n v="0"/>
    <n v="987005.37549999997"/>
    <n v="0"/>
    <n v="0"/>
  </r>
  <r>
    <x v="11"/>
    <n v="2020"/>
    <x v="4"/>
    <x v="4"/>
    <x v="1"/>
    <x v="0"/>
    <n v="29685"/>
    <n v="22269.41"/>
    <n v="0"/>
    <n v="22269.41"/>
    <n v="0"/>
    <n v="0"/>
  </r>
  <r>
    <x v="11"/>
    <n v="2020"/>
    <x v="4"/>
    <x v="5"/>
    <x v="0"/>
    <x v="0"/>
    <n v="640585.31000000006"/>
    <n v="486842.72"/>
    <n v="0"/>
    <n v="486842.72"/>
    <n v="0"/>
    <n v="0"/>
  </r>
  <r>
    <x v="11"/>
    <n v="2020"/>
    <x v="4"/>
    <x v="5"/>
    <x v="1"/>
    <x v="0"/>
    <n v="4466.22"/>
    <n v="2846.75"/>
    <n v="0"/>
    <n v="2846.75"/>
    <n v="0"/>
    <n v="0"/>
  </r>
  <r>
    <x v="11"/>
    <n v="2020"/>
    <x v="4"/>
    <x v="6"/>
    <x v="0"/>
    <x v="0"/>
    <n v="453526.27"/>
    <n v="41118.22"/>
    <n v="0"/>
    <n v="41118.22"/>
    <n v="0"/>
    <n v="0"/>
  </r>
  <r>
    <x v="11"/>
    <n v="2020"/>
    <x v="4"/>
    <x v="6"/>
    <x v="1"/>
    <x v="0"/>
    <n v="15498.9"/>
    <n v="1426.55"/>
    <n v="0"/>
    <n v="1426.55"/>
    <n v="0"/>
    <n v="0"/>
  </r>
  <r>
    <x v="11"/>
    <n v="2020"/>
    <x v="4"/>
    <x v="7"/>
    <x v="0"/>
    <x v="0"/>
    <n v="1093941.28"/>
    <n v="772257.77"/>
    <n v="0"/>
    <n v="772184.15"/>
    <n v="73.62"/>
    <n v="0"/>
  </r>
  <r>
    <x v="11"/>
    <n v="2020"/>
    <x v="4"/>
    <x v="8"/>
    <x v="0"/>
    <x v="0"/>
    <n v="3019568.06"/>
    <n v="2237299.84"/>
    <n v="0"/>
    <n v="2237299.84"/>
    <n v="0"/>
    <n v="0"/>
  </r>
  <r>
    <x v="11"/>
    <n v="2020"/>
    <x v="4"/>
    <x v="8"/>
    <x v="1"/>
    <x v="0"/>
    <n v="1376.54"/>
    <n v="3366.36"/>
    <n v="0"/>
    <n v="3366.36"/>
    <n v="0"/>
    <n v="0"/>
  </r>
  <r>
    <x v="11"/>
    <n v="2020"/>
    <x v="4"/>
    <x v="9"/>
    <x v="0"/>
    <x v="0"/>
    <n v="101121.54"/>
    <n v="53315.92"/>
    <n v="0"/>
    <n v="53315.92"/>
    <n v="0"/>
    <n v="0"/>
  </r>
  <r>
    <x v="11"/>
    <n v="2020"/>
    <x v="4"/>
    <x v="10"/>
    <x v="0"/>
    <x v="0"/>
    <n v="510898.55"/>
    <n v="340972.17"/>
    <n v="0"/>
    <n v="340972.17"/>
    <n v="0"/>
    <n v="0"/>
  </r>
  <r>
    <x v="11"/>
    <n v="2020"/>
    <x v="4"/>
    <x v="10"/>
    <x v="1"/>
    <x v="0"/>
    <n v="7618.2"/>
    <n v="5139.3500000000004"/>
    <n v="0"/>
    <n v="5139.3500000000004"/>
    <n v="0"/>
    <n v="0"/>
  </r>
  <r>
    <x v="11"/>
    <n v="2020"/>
    <x v="4"/>
    <x v="11"/>
    <x v="0"/>
    <x v="0"/>
    <n v="415.8"/>
    <n v="74.459999999999994"/>
    <n v="0"/>
    <n v="74.459999999999994"/>
    <n v="0"/>
    <n v="0"/>
  </r>
  <r>
    <x v="11"/>
    <n v="2020"/>
    <x v="4"/>
    <x v="12"/>
    <x v="0"/>
    <x v="0"/>
    <n v="514107.86"/>
    <n v="344348.41"/>
    <n v="0"/>
    <n v="344348.41"/>
    <n v="0"/>
    <n v="0"/>
  </r>
  <r>
    <x v="11"/>
    <n v="2020"/>
    <x v="4"/>
    <x v="12"/>
    <x v="1"/>
    <x v="0"/>
    <n v="783.14"/>
    <n v="536.78"/>
    <n v="0"/>
    <n v="536.78"/>
    <n v="0"/>
    <n v="0"/>
  </r>
  <r>
    <x v="11"/>
    <n v="2020"/>
    <x v="4"/>
    <x v="13"/>
    <x v="0"/>
    <x v="0"/>
    <n v="1669154.74"/>
    <n v="1817.11"/>
    <n v="0"/>
    <n v="1817.11"/>
    <n v="0"/>
    <n v="0"/>
  </r>
  <r>
    <x v="11"/>
    <n v="2020"/>
    <x v="4"/>
    <x v="13"/>
    <x v="0"/>
    <x v="1"/>
    <n v="1586550.87"/>
    <n v="0"/>
    <n v="0"/>
    <n v="0"/>
    <n v="0"/>
    <n v="0"/>
  </r>
  <r>
    <x v="11"/>
    <n v="2020"/>
    <x v="4"/>
    <x v="13"/>
    <x v="1"/>
    <x v="0"/>
    <n v="152277.99"/>
    <n v="0"/>
    <n v="0"/>
    <n v="0"/>
    <n v="0"/>
    <n v="0"/>
  </r>
  <r>
    <x v="11"/>
    <n v="2020"/>
    <x v="4"/>
    <x v="13"/>
    <x v="1"/>
    <x v="1"/>
    <n v="1116.06"/>
    <n v="0"/>
    <n v="0"/>
    <n v="0"/>
    <n v="0"/>
    <n v="0"/>
  </r>
  <r>
    <x v="11"/>
    <n v="2020"/>
    <x v="4"/>
    <x v="15"/>
    <x v="0"/>
    <x v="0"/>
    <n v="8193.2000000000007"/>
    <n v="1122.78"/>
    <n v="0"/>
    <n v="1122.78"/>
    <n v="0"/>
    <n v="0"/>
  </r>
  <r>
    <x v="11"/>
    <n v="2020"/>
    <x v="4"/>
    <x v="15"/>
    <x v="1"/>
    <x v="0"/>
    <n v="16.329999999999998"/>
    <n v="16.329999999999998"/>
    <n v="0"/>
    <n v="16.329999999999998"/>
    <n v="0"/>
    <n v="0"/>
  </r>
  <r>
    <x v="0"/>
    <n v="2021"/>
    <x v="4"/>
    <x v="0"/>
    <x v="0"/>
    <x v="0"/>
    <n v="30385898.66"/>
    <n v="4811864"/>
    <n v="0"/>
    <n v="4379897.6500000004"/>
    <n v="431966.35"/>
    <n v="0"/>
  </r>
  <r>
    <x v="0"/>
    <n v="2021"/>
    <x v="4"/>
    <x v="0"/>
    <x v="1"/>
    <x v="0"/>
    <n v="117075.69"/>
    <n v="15827.51"/>
    <n v="0"/>
    <n v="14842.14"/>
    <n v="985.37"/>
    <n v="0"/>
  </r>
  <r>
    <x v="0"/>
    <n v="2021"/>
    <x v="4"/>
    <x v="1"/>
    <x v="0"/>
    <x v="0"/>
    <n v="11714035.75"/>
    <n v="1470769.3722000001"/>
    <n v="828.64"/>
    <n v="1390910.8822000001"/>
    <n v="79029.850000000006"/>
    <n v="0"/>
  </r>
  <r>
    <x v="0"/>
    <n v="2021"/>
    <x v="4"/>
    <x v="1"/>
    <x v="1"/>
    <x v="0"/>
    <n v="1015137.72"/>
    <n v="98924.81"/>
    <n v="0"/>
    <n v="93282.15"/>
    <n v="5642.66"/>
    <n v="0"/>
  </r>
  <r>
    <x v="0"/>
    <n v="2021"/>
    <x v="4"/>
    <x v="2"/>
    <x v="0"/>
    <x v="0"/>
    <n v="1119234.31"/>
    <n v="188185.95"/>
    <n v="0"/>
    <n v="176677.73"/>
    <n v="11508.22"/>
    <n v="0"/>
  </r>
  <r>
    <x v="0"/>
    <n v="2021"/>
    <x v="4"/>
    <x v="2"/>
    <x v="1"/>
    <x v="0"/>
    <n v="20852.23"/>
    <n v="46.62"/>
    <n v="0"/>
    <n v="46.62"/>
    <n v="0"/>
    <n v="0"/>
  </r>
  <r>
    <x v="0"/>
    <n v="2021"/>
    <x v="4"/>
    <x v="3"/>
    <x v="0"/>
    <x v="0"/>
    <n v="162127.66"/>
    <n v="7252.58"/>
    <n v="0"/>
    <n v="7096.31"/>
    <n v="156.27000000000001"/>
    <n v="0"/>
  </r>
  <r>
    <x v="0"/>
    <n v="2021"/>
    <x v="4"/>
    <x v="3"/>
    <x v="1"/>
    <x v="0"/>
    <n v="182281.26"/>
    <n v="19067.02"/>
    <n v="0"/>
    <n v="17194.03"/>
    <n v="1872.99"/>
    <n v="0"/>
  </r>
  <r>
    <x v="0"/>
    <n v="2021"/>
    <x v="4"/>
    <x v="4"/>
    <x v="0"/>
    <x v="0"/>
    <n v="1079511.76"/>
    <n v="24639.78"/>
    <n v="0"/>
    <n v="24639.78"/>
    <n v="0"/>
    <n v="0"/>
  </r>
  <r>
    <x v="0"/>
    <n v="2021"/>
    <x v="4"/>
    <x v="4"/>
    <x v="1"/>
    <x v="0"/>
    <n v="43905.06"/>
    <n v="219.7"/>
    <n v="0"/>
    <n v="219.7"/>
    <n v="0"/>
    <n v="0"/>
  </r>
  <r>
    <x v="0"/>
    <n v="2021"/>
    <x v="4"/>
    <x v="5"/>
    <x v="0"/>
    <x v="0"/>
    <n v="622384.93000000005"/>
    <n v="80980.759999999995"/>
    <n v="0"/>
    <n v="75246.92"/>
    <n v="5733.84"/>
    <n v="0"/>
  </r>
  <r>
    <x v="0"/>
    <n v="2021"/>
    <x v="4"/>
    <x v="5"/>
    <x v="1"/>
    <x v="0"/>
    <n v="4441.72"/>
    <n v="321.55"/>
    <n v="0"/>
    <n v="135.55000000000001"/>
    <n v="186"/>
    <n v="0"/>
  </r>
  <r>
    <x v="0"/>
    <n v="2021"/>
    <x v="4"/>
    <x v="6"/>
    <x v="0"/>
    <x v="0"/>
    <n v="420544.75"/>
    <n v="934.75"/>
    <n v="0"/>
    <n v="934.75"/>
    <n v="0"/>
    <n v="0"/>
  </r>
  <r>
    <x v="0"/>
    <n v="2021"/>
    <x v="4"/>
    <x v="6"/>
    <x v="1"/>
    <x v="0"/>
    <n v="15382.2"/>
    <n v="0"/>
    <n v="0"/>
    <n v="0"/>
    <n v="0"/>
    <n v="0"/>
  </r>
  <r>
    <x v="0"/>
    <n v="2021"/>
    <x v="4"/>
    <x v="7"/>
    <x v="0"/>
    <x v="0"/>
    <n v="902889.96"/>
    <n v="141735"/>
    <n v="0"/>
    <n v="126631.74"/>
    <n v="15103.26"/>
    <n v="0"/>
  </r>
  <r>
    <x v="0"/>
    <n v="2021"/>
    <x v="4"/>
    <x v="8"/>
    <x v="0"/>
    <x v="0"/>
    <n v="-932764.25"/>
    <n v="584882.82999999996"/>
    <n v="0"/>
    <n v="568516.91"/>
    <n v="16365.92"/>
    <n v="0"/>
  </r>
  <r>
    <x v="0"/>
    <n v="2021"/>
    <x v="4"/>
    <x v="8"/>
    <x v="1"/>
    <x v="0"/>
    <n v="1146.3599999999999"/>
    <n v="0"/>
    <n v="0"/>
    <n v="0"/>
    <n v="0"/>
    <n v="0"/>
  </r>
  <r>
    <x v="0"/>
    <n v="2021"/>
    <x v="4"/>
    <x v="9"/>
    <x v="0"/>
    <x v="0"/>
    <n v="91062.22"/>
    <n v="6993.94"/>
    <n v="0"/>
    <n v="6993.94"/>
    <n v="0"/>
    <n v="0"/>
  </r>
  <r>
    <x v="0"/>
    <n v="2021"/>
    <x v="4"/>
    <x v="10"/>
    <x v="0"/>
    <x v="0"/>
    <n v="467108.37"/>
    <n v="23264.69"/>
    <n v="0"/>
    <n v="23264.69"/>
    <n v="0"/>
    <n v="0"/>
  </r>
  <r>
    <x v="0"/>
    <n v="2021"/>
    <x v="4"/>
    <x v="10"/>
    <x v="1"/>
    <x v="0"/>
    <n v="7083.84"/>
    <n v="2158.2600000000002"/>
    <n v="0"/>
    <n v="2158.2600000000002"/>
    <n v="0"/>
    <n v="0"/>
  </r>
  <r>
    <x v="0"/>
    <n v="2021"/>
    <x v="4"/>
    <x v="11"/>
    <x v="0"/>
    <x v="0"/>
    <n v="344.28"/>
    <n v="1"/>
    <n v="0"/>
    <n v="1"/>
    <n v="0"/>
    <n v="0"/>
  </r>
  <r>
    <x v="0"/>
    <n v="2021"/>
    <x v="4"/>
    <x v="12"/>
    <x v="0"/>
    <x v="0"/>
    <n v="294208.58"/>
    <n v="92482.4"/>
    <n v="0"/>
    <n v="92482.4"/>
    <n v="0"/>
    <n v="0"/>
  </r>
  <r>
    <x v="0"/>
    <n v="2021"/>
    <x v="4"/>
    <x v="12"/>
    <x v="1"/>
    <x v="0"/>
    <n v="783.14"/>
    <n v="0"/>
    <n v="0"/>
    <n v="0"/>
    <n v="0"/>
    <n v="0"/>
  </r>
  <r>
    <x v="0"/>
    <n v="2021"/>
    <x v="4"/>
    <x v="13"/>
    <x v="0"/>
    <x v="0"/>
    <n v="1803292.67"/>
    <n v="117.42"/>
    <n v="0"/>
    <n v="117.42"/>
    <n v="0"/>
    <n v="0"/>
  </r>
  <r>
    <x v="0"/>
    <n v="2021"/>
    <x v="4"/>
    <x v="13"/>
    <x v="0"/>
    <x v="1"/>
    <n v="616951.38"/>
    <n v="0"/>
    <n v="0"/>
    <n v="0"/>
    <n v="0"/>
    <n v="0"/>
  </r>
  <r>
    <x v="0"/>
    <n v="2021"/>
    <x v="4"/>
    <x v="13"/>
    <x v="1"/>
    <x v="0"/>
    <n v="145863.82"/>
    <n v="0"/>
    <n v="0"/>
    <n v="0"/>
    <n v="0"/>
    <n v="0"/>
  </r>
  <r>
    <x v="0"/>
    <n v="2021"/>
    <x v="4"/>
    <x v="13"/>
    <x v="1"/>
    <x v="1"/>
    <n v="1116.06"/>
    <n v="0"/>
    <n v="0"/>
    <n v="0"/>
    <n v="0"/>
    <n v="0"/>
  </r>
  <r>
    <x v="0"/>
    <n v="2021"/>
    <x v="4"/>
    <x v="15"/>
    <x v="0"/>
    <x v="0"/>
    <n v="28345.98"/>
    <n v="66.73"/>
    <n v="0"/>
    <n v="66.73"/>
    <n v="0"/>
    <n v="0"/>
  </r>
  <r>
    <x v="0"/>
    <n v="2021"/>
    <x v="4"/>
    <x v="15"/>
    <x v="1"/>
    <x v="0"/>
    <n v="16.329999999999998"/>
    <n v="0"/>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D069598-5327-483B-BB65-91F8A2008765}" name="PivotTable2" cacheId="1" dataPosition="0"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location ref="A4:BN18" firstHeaderRow="1" firstDataRow="3" firstDataCol="1" rowPageCount="2" colPageCount="1"/>
  <pivotFields count="12">
    <pivotField axis="axisCol" numFmtId="3" showAll="0" defaultSubtotal="0">
      <items count="12">
        <item x="1"/>
        <item x="2"/>
        <item x="3"/>
        <item x="4"/>
        <item x="5"/>
        <item x="6"/>
        <item x="7"/>
        <item x="8"/>
        <item x="9"/>
        <item x="10"/>
        <item x="11"/>
        <item x="0"/>
      </items>
    </pivotField>
    <pivotField showAll="0" defaultSubtotal="0"/>
    <pivotField axis="axisRow" showAll="0" defaultSubtotal="0">
      <items count="5">
        <item x="0"/>
        <item x="1"/>
        <item x="2"/>
        <item x="3"/>
        <item x="4"/>
      </items>
    </pivotField>
    <pivotField axis="axisPage" multipleItemSelectionAllowed="1" showAll="0" defaultSubtotal="0">
      <items count="16">
        <item x="0"/>
        <item x="1"/>
        <item x="2"/>
        <item x="3"/>
        <item x="4"/>
        <item x="5"/>
        <item x="6"/>
        <item x="7"/>
        <item x="8"/>
        <item x="9"/>
        <item x="10"/>
        <item x="11"/>
        <item x="12"/>
        <item h="1" x="13"/>
        <item x="15"/>
        <item x="14"/>
      </items>
    </pivotField>
    <pivotField axis="axisRow" showAll="0" defaultSubtotal="0">
      <items count="2">
        <item x="0"/>
        <item x="1"/>
      </items>
    </pivotField>
    <pivotField axis="axisPage" showAll="0" defaultSubtotal="0">
      <items count="2">
        <item x="0"/>
        <item x="1"/>
      </items>
    </pivotField>
    <pivotField dataField="1" numFmtId="166" showAll="0" defaultSubtotal="0"/>
    <pivotField numFmtId="166" showAll="0" defaultSubtotal="0"/>
    <pivotField dataField="1" numFmtId="166" showAll="0" defaultSubtotal="0"/>
    <pivotField dataField="1" numFmtId="166" showAll="0" defaultSubtotal="0"/>
    <pivotField dataField="1" numFmtId="166" showAll="0" defaultSubtotal="0"/>
    <pivotField dataField="1" numFmtId="166" showAll="0" defaultSubtotal="0"/>
  </pivotFields>
  <rowFields count="2">
    <field x="4"/>
    <field x="2"/>
  </rowFields>
  <rowItems count="12">
    <i>
      <x/>
    </i>
    <i r="1">
      <x/>
    </i>
    <i r="1">
      <x v="1"/>
    </i>
    <i r="1">
      <x v="2"/>
    </i>
    <i r="1">
      <x v="3"/>
    </i>
    <i r="1">
      <x v="4"/>
    </i>
    <i>
      <x v="1"/>
    </i>
    <i r="1">
      <x/>
    </i>
    <i r="1">
      <x v="1"/>
    </i>
    <i r="1">
      <x v="2"/>
    </i>
    <i r="1">
      <x v="3"/>
    </i>
    <i r="1">
      <x v="4"/>
    </i>
  </rowItems>
  <colFields count="2">
    <field x="-2"/>
    <field x="0"/>
  </colFields>
  <colItems count="65">
    <i>
      <x/>
      <x/>
    </i>
    <i r="1">
      <x v="1"/>
    </i>
    <i r="1">
      <x v="2"/>
    </i>
    <i r="1">
      <x v="3"/>
    </i>
    <i r="1">
      <x v="4"/>
    </i>
    <i r="1">
      <x v="5"/>
    </i>
    <i r="1">
      <x v="6"/>
    </i>
    <i r="1">
      <x v="7"/>
    </i>
    <i r="1">
      <x v="8"/>
    </i>
    <i r="1">
      <x v="9"/>
    </i>
    <i r="1">
      <x v="10"/>
    </i>
    <i r="1">
      <x v="11"/>
    </i>
    <i i="1">
      <x v="1"/>
      <x/>
    </i>
    <i r="1" i="1">
      <x v="1"/>
    </i>
    <i r="1" i="1">
      <x v="2"/>
    </i>
    <i r="1" i="1">
      <x v="3"/>
    </i>
    <i r="1" i="1">
      <x v="4"/>
    </i>
    <i r="1" i="1">
      <x v="5"/>
    </i>
    <i r="1" i="1">
      <x v="6"/>
    </i>
    <i r="1" i="1">
      <x v="7"/>
    </i>
    <i r="1" i="1">
      <x v="8"/>
    </i>
    <i r="1" i="1">
      <x v="9"/>
    </i>
    <i r="1" i="1">
      <x v="10"/>
    </i>
    <i r="1" i="1">
      <x v="11"/>
    </i>
    <i i="2">
      <x v="2"/>
      <x/>
    </i>
    <i r="1" i="2">
      <x v="1"/>
    </i>
    <i r="1" i="2">
      <x v="2"/>
    </i>
    <i r="1" i="2">
      <x v="3"/>
    </i>
    <i r="1" i="2">
      <x v="4"/>
    </i>
    <i r="1" i="2">
      <x v="5"/>
    </i>
    <i r="1" i="2">
      <x v="6"/>
    </i>
    <i r="1" i="2">
      <x v="7"/>
    </i>
    <i r="1" i="2">
      <x v="8"/>
    </i>
    <i r="1" i="2">
      <x v="9"/>
    </i>
    <i r="1" i="2">
      <x v="10"/>
    </i>
    <i r="1" i="2">
      <x v="11"/>
    </i>
    <i i="3">
      <x v="3"/>
      <x/>
    </i>
    <i r="1" i="3">
      <x v="1"/>
    </i>
    <i r="1" i="3">
      <x v="2"/>
    </i>
    <i r="1" i="3">
      <x v="3"/>
    </i>
    <i r="1" i="3">
      <x v="4"/>
    </i>
    <i r="1" i="3">
      <x v="5"/>
    </i>
    <i r="1" i="3">
      <x v="6"/>
    </i>
    <i r="1" i="3">
      <x v="7"/>
    </i>
    <i r="1" i="3">
      <x v="8"/>
    </i>
    <i r="1" i="3">
      <x v="9"/>
    </i>
    <i r="1" i="3">
      <x v="10"/>
    </i>
    <i r="1" i="3">
      <x v="11"/>
    </i>
    <i i="4">
      <x v="4"/>
      <x/>
    </i>
    <i r="1" i="4">
      <x v="1"/>
    </i>
    <i r="1" i="4">
      <x v="2"/>
    </i>
    <i r="1" i="4">
      <x v="3"/>
    </i>
    <i r="1" i="4">
      <x v="4"/>
    </i>
    <i r="1" i="4">
      <x v="5"/>
    </i>
    <i r="1" i="4">
      <x v="6"/>
    </i>
    <i r="1" i="4">
      <x v="7"/>
    </i>
    <i r="1" i="4">
      <x v="8"/>
    </i>
    <i r="1" i="4">
      <x v="9"/>
    </i>
    <i r="1" i="4">
      <x v="10"/>
    </i>
    <i r="1" i="4">
      <x v="11"/>
    </i>
    <i t="grand">
      <x/>
    </i>
    <i t="grand" i="1">
      <x/>
    </i>
    <i t="grand" i="2">
      <x/>
    </i>
    <i t="grand" i="3">
      <x/>
    </i>
    <i t="grand" i="4">
      <x/>
    </i>
  </colItems>
  <pageFields count="2">
    <pageField fld="5" item="0" hier="-1"/>
    <pageField fld="3" hier="-1"/>
  </pageFields>
  <dataFields count="5">
    <dataField name="Sum of Billings" fld="6" baseField="2" baseItem="2" numFmtId="41"/>
    <dataField name="Sum of Payments Lt0" fld="8" baseField="2" baseItem="2" numFmtId="41"/>
    <dataField name="Sum of Payments 0 12" fld="9" baseField="2" baseItem="2" numFmtId="41"/>
    <dataField name="Sum of Payments 13 24" fld="10" baseField="2" baseItem="2" numFmtId="41"/>
    <dataField name="Sum of Payments Gt24" fld="11" baseField="2" baseItem="2" numFmtId="4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4E2AD-1DD1-43C4-A724-EE8EDF659D8F}" name="PivotTable2" cacheId="1" dataPosition="0"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location ref="A4:BN18" firstHeaderRow="1" firstDataRow="3" firstDataCol="1" rowPageCount="2" colPageCount="1"/>
  <pivotFields count="12">
    <pivotField axis="axisCol" numFmtId="3" showAll="0" defaultSubtotal="0">
      <items count="12">
        <item x="1"/>
        <item x="2"/>
        <item x="3"/>
        <item x="4"/>
        <item x="5"/>
        <item x="6"/>
        <item x="7"/>
        <item x="8"/>
        <item x="9"/>
        <item x="10"/>
        <item x="11"/>
        <item x="0"/>
      </items>
    </pivotField>
    <pivotField showAll="0" defaultSubtotal="0"/>
    <pivotField axis="axisRow" showAll="0" defaultSubtotal="0">
      <items count="5">
        <item x="0"/>
        <item x="1"/>
        <item x="2"/>
        <item x="3"/>
        <item x="4"/>
      </items>
    </pivotField>
    <pivotField axis="axisPage" multipleItemSelectionAllowed="1" showAll="0" defaultSubtotal="0">
      <items count="16">
        <item h="1" x="0"/>
        <item h="1" x="1"/>
        <item h="1" x="2"/>
        <item h="1" x="3"/>
        <item h="1" x="4"/>
        <item h="1" x="5"/>
        <item h="1" x="6"/>
        <item h="1" x="7"/>
        <item h="1" x="8"/>
        <item h="1" x="9"/>
        <item h="1" x="10"/>
        <item h="1" x="11"/>
        <item h="1" x="12"/>
        <item x="13"/>
        <item h="1" x="15"/>
        <item h="1" x="14"/>
      </items>
    </pivotField>
    <pivotField axis="axisRow" showAll="0" defaultSubtotal="0">
      <items count="2">
        <item x="0"/>
        <item x="1"/>
      </items>
    </pivotField>
    <pivotField axis="axisPage" showAll="0" defaultSubtotal="0">
      <items count="2">
        <item x="0"/>
        <item x="1"/>
      </items>
    </pivotField>
    <pivotField dataField="1" numFmtId="166" showAll="0" defaultSubtotal="0"/>
    <pivotField numFmtId="166" showAll="0" defaultSubtotal="0"/>
    <pivotField dataField="1" numFmtId="166" showAll="0" defaultSubtotal="0"/>
    <pivotField dataField="1" numFmtId="166" showAll="0" defaultSubtotal="0"/>
    <pivotField dataField="1" numFmtId="166" showAll="0" defaultSubtotal="0"/>
    <pivotField dataField="1" numFmtId="166" showAll="0" defaultSubtotal="0"/>
  </pivotFields>
  <rowFields count="2">
    <field x="4"/>
    <field x="2"/>
  </rowFields>
  <rowItems count="12">
    <i>
      <x/>
    </i>
    <i r="1">
      <x/>
    </i>
    <i r="1">
      <x v="1"/>
    </i>
    <i r="1">
      <x v="2"/>
    </i>
    <i r="1">
      <x v="3"/>
    </i>
    <i r="1">
      <x v="4"/>
    </i>
    <i>
      <x v="1"/>
    </i>
    <i r="1">
      <x/>
    </i>
    <i r="1">
      <x v="1"/>
    </i>
    <i r="1">
      <x v="2"/>
    </i>
    <i r="1">
      <x v="3"/>
    </i>
    <i r="1">
      <x v="4"/>
    </i>
  </rowItems>
  <colFields count="2">
    <field x="-2"/>
    <field x="0"/>
  </colFields>
  <colItems count="65">
    <i>
      <x/>
      <x/>
    </i>
    <i r="1">
      <x v="1"/>
    </i>
    <i r="1">
      <x v="2"/>
    </i>
    <i r="1">
      <x v="3"/>
    </i>
    <i r="1">
      <x v="4"/>
    </i>
    <i r="1">
      <x v="5"/>
    </i>
    <i r="1">
      <x v="6"/>
    </i>
    <i r="1">
      <x v="7"/>
    </i>
    <i r="1">
      <x v="8"/>
    </i>
    <i r="1">
      <x v="9"/>
    </i>
    <i r="1">
      <x v="10"/>
    </i>
    <i r="1">
      <x v="11"/>
    </i>
    <i i="1">
      <x v="1"/>
      <x/>
    </i>
    <i r="1" i="1">
      <x v="1"/>
    </i>
    <i r="1" i="1">
      <x v="2"/>
    </i>
    <i r="1" i="1">
      <x v="3"/>
    </i>
    <i r="1" i="1">
      <x v="4"/>
    </i>
    <i r="1" i="1">
      <x v="5"/>
    </i>
    <i r="1" i="1">
      <x v="6"/>
    </i>
    <i r="1" i="1">
      <x v="7"/>
    </i>
    <i r="1" i="1">
      <x v="8"/>
    </i>
    <i r="1" i="1">
      <x v="9"/>
    </i>
    <i r="1" i="1">
      <x v="10"/>
    </i>
    <i r="1" i="1">
      <x v="11"/>
    </i>
    <i i="2">
      <x v="2"/>
      <x/>
    </i>
    <i r="1" i="2">
      <x v="1"/>
    </i>
    <i r="1" i="2">
      <x v="2"/>
    </i>
    <i r="1" i="2">
      <x v="3"/>
    </i>
    <i r="1" i="2">
      <x v="4"/>
    </i>
    <i r="1" i="2">
      <x v="5"/>
    </i>
    <i r="1" i="2">
      <x v="6"/>
    </i>
    <i r="1" i="2">
      <x v="7"/>
    </i>
    <i r="1" i="2">
      <x v="8"/>
    </i>
    <i r="1" i="2">
      <x v="9"/>
    </i>
    <i r="1" i="2">
      <x v="10"/>
    </i>
    <i r="1" i="2">
      <x v="11"/>
    </i>
    <i i="3">
      <x v="3"/>
      <x/>
    </i>
    <i r="1" i="3">
      <x v="1"/>
    </i>
    <i r="1" i="3">
      <x v="2"/>
    </i>
    <i r="1" i="3">
      <x v="3"/>
    </i>
    <i r="1" i="3">
      <x v="4"/>
    </i>
    <i r="1" i="3">
      <x v="5"/>
    </i>
    <i r="1" i="3">
      <x v="6"/>
    </i>
    <i r="1" i="3">
      <x v="7"/>
    </i>
    <i r="1" i="3">
      <x v="8"/>
    </i>
    <i r="1" i="3">
      <x v="9"/>
    </i>
    <i r="1" i="3">
      <x v="10"/>
    </i>
    <i r="1" i="3">
      <x v="11"/>
    </i>
    <i i="4">
      <x v="4"/>
      <x/>
    </i>
    <i r="1" i="4">
      <x v="1"/>
    </i>
    <i r="1" i="4">
      <x v="2"/>
    </i>
    <i r="1" i="4">
      <x v="3"/>
    </i>
    <i r="1" i="4">
      <x v="4"/>
    </i>
    <i r="1" i="4">
      <x v="5"/>
    </i>
    <i r="1" i="4">
      <x v="6"/>
    </i>
    <i r="1" i="4">
      <x v="7"/>
    </i>
    <i r="1" i="4">
      <x v="8"/>
    </i>
    <i r="1" i="4">
      <x v="9"/>
    </i>
    <i r="1" i="4">
      <x v="10"/>
    </i>
    <i r="1" i="4">
      <x v="11"/>
    </i>
    <i t="grand">
      <x/>
    </i>
    <i t="grand" i="1">
      <x/>
    </i>
    <i t="grand" i="2">
      <x/>
    </i>
    <i t="grand" i="3">
      <x/>
    </i>
    <i t="grand" i="4">
      <x/>
    </i>
  </colItems>
  <pageFields count="2">
    <pageField fld="5" item="0" hier="-1"/>
    <pageField fld="3" hier="-1"/>
  </pageFields>
  <dataFields count="5">
    <dataField name="Sum of Billings" fld="6" baseField="2" baseItem="2" numFmtId="41"/>
    <dataField name="Sum of Payments Lt0" fld="8" baseField="2" baseItem="2" numFmtId="41"/>
    <dataField name="Sum of Payments 0 12" fld="9" baseField="2" baseItem="2" numFmtId="41"/>
    <dataField name="Sum of Payments 13 24" fld="10" baseField="2" baseItem="2" numFmtId="41"/>
    <dataField name="Sum of Payments Gt24" fld="11" baseField="2" baseItem="2" numFmtId="4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DFACC-AF36-4810-B574-3577234C7EA8}">
  <dimension ref="A1:BN32"/>
  <sheetViews>
    <sheetView workbookViewId="0">
      <selection activeCell="A8" sqref="A8"/>
    </sheetView>
  </sheetViews>
  <sheetFormatPr defaultRowHeight="15"/>
  <cols>
    <col min="1" max="1" width="14.5703125" bestFit="1" customWidth="1"/>
    <col min="2" max="2" width="17.85546875" bestFit="1" customWidth="1"/>
    <col min="3" max="13" width="11.5703125" bestFit="1" customWidth="1"/>
    <col min="14" max="14" width="19.5703125" bestFit="1" customWidth="1"/>
    <col min="15" max="16" width="9" bestFit="1" customWidth="1"/>
    <col min="17" max="18" width="8" bestFit="1" customWidth="1"/>
    <col min="19" max="19" width="9" bestFit="1" customWidth="1"/>
    <col min="20" max="22" width="8" bestFit="1" customWidth="1"/>
    <col min="23" max="23" width="9" bestFit="1" customWidth="1"/>
    <col min="24" max="25" width="8" bestFit="1" customWidth="1"/>
    <col min="26" max="26" width="20.42578125" bestFit="1" customWidth="1"/>
    <col min="27" max="37" width="11.5703125" bestFit="1" customWidth="1"/>
    <col min="38" max="38" width="21.5703125" bestFit="1" customWidth="1"/>
    <col min="39" max="41" width="9" bestFit="1" customWidth="1"/>
    <col min="42" max="48" width="10.5703125" bestFit="1" customWidth="1"/>
    <col min="49" max="49" width="11.5703125" bestFit="1" customWidth="1"/>
    <col min="50" max="50" width="21.140625" bestFit="1" customWidth="1"/>
    <col min="51" max="60" width="9" bestFit="1" customWidth="1"/>
    <col min="61" max="61" width="10.5703125" bestFit="1" customWidth="1"/>
    <col min="62" max="62" width="19.140625" bestFit="1" customWidth="1"/>
    <col min="63" max="63" width="24.5703125" bestFit="1" customWidth="1"/>
    <col min="64" max="64" width="25.5703125" bestFit="1" customWidth="1"/>
    <col min="65" max="65" width="26.5703125" bestFit="1" customWidth="1"/>
    <col min="66" max="66" width="26.28515625" bestFit="1" customWidth="1"/>
  </cols>
  <sheetData>
    <row r="1" spans="1:66">
      <c r="A1" s="49" t="s">
        <v>4</v>
      </c>
      <c r="B1" t="s">
        <v>12</v>
      </c>
    </row>
    <row r="2" spans="1:66">
      <c r="A2" s="49" t="s">
        <v>2</v>
      </c>
      <c r="B2" t="s">
        <v>81</v>
      </c>
    </row>
    <row r="4" spans="1:66">
      <c r="B4" s="49" t="s">
        <v>68</v>
      </c>
    </row>
    <row r="5" spans="1:66">
      <c r="B5" t="s">
        <v>71</v>
      </c>
      <c r="N5" t="s">
        <v>74</v>
      </c>
      <c r="Z5" t="s">
        <v>76</v>
      </c>
      <c r="AL5" t="s">
        <v>77</v>
      </c>
      <c r="AX5" t="s">
        <v>79</v>
      </c>
      <c r="BJ5" t="s">
        <v>72</v>
      </c>
      <c r="BK5" t="s">
        <v>73</v>
      </c>
      <c r="BL5" t="s">
        <v>75</v>
      </c>
      <c r="BM5" t="s">
        <v>78</v>
      </c>
      <c r="BN5" t="s">
        <v>80</v>
      </c>
    </row>
    <row r="6" spans="1:66">
      <c r="A6" s="49" t="s">
        <v>69</v>
      </c>
      <c r="B6" s="1">
        <v>2</v>
      </c>
      <c r="C6" s="1">
        <v>3</v>
      </c>
      <c r="D6" s="1">
        <v>4</v>
      </c>
      <c r="E6" s="1">
        <v>5</v>
      </c>
      <c r="F6" s="1">
        <v>6</v>
      </c>
      <c r="G6" s="1">
        <v>7</v>
      </c>
      <c r="H6" s="1">
        <v>8</v>
      </c>
      <c r="I6" s="1">
        <v>9</v>
      </c>
      <c r="J6" s="1">
        <v>10</v>
      </c>
      <c r="K6" s="1">
        <v>11</v>
      </c>
      <c r="L6" s="1">
        <v>12</v>
      </c>
      <c r="M6" s="1">
        <v>1</v>
      </c>
      <c r="N6" s="1">
        <v>2</v>
      </c>
      <c r="O6" s="1">
        <v>3</v>
      </c>
      <c r="P6" s="1">
        <v>4</v>
      </c>
      <c r="Q6" s="1">
        <v>5</v>
      </c>
      <c r="R6" s="1">
        <v>6</v>
      </c>
      <c r="S6" s="1">
        <v>7</v>
      </c>
      <c r="T6" s="1">
        <v>8</v>
      </c>
      <c r="U6" s="1">
        <v>9</v>
      </c>
      <c r="V6" s="1">
        <v>10</v>
      </c>
      <c r="W6" s="1">
        <v>11</v>
      </c>
      <c r="X6" s="1">
        <v>12</v>
      </c>
      <c r="Y6" s="1">
        <v>1</v>
      </c>
      <c r="Z6" s="1">
        <v>2</v>
      </c>
      <c r="AA6" s="1">
        <v>3</v>
      </c>
      <c r="AB6" s="1">
        <v>4</v>
      </c>
      <c r="AC6" s="1">
        <v>5</v>
      </c>
      <c r="AD6" s="1">
        <v>6</v>
      </c>
      <c r="AE6" s="1">
        <v>7</v>
      </c>
      <c r="AF6" s="1">
        <v>8</v>
      </c>
      <c r="AG6" s="1">
        <v>9</v>
      </c>
      <c r="AH6" s="1">
        <v>10</v>
      </c>
      <c r="AI6" s="1">
        <v>11</v>
      </c>
      <c r="AJ6" s="1">
        <v>12</v>
      </c>
      <c r="AK6" s="1">
        <v>1</v>
      </c>
      <c r="AL6" s="1">
        <v>2</v>
      </c>
      <c r="AM6" s="1">
        <v>3</v>
      </c>
      <c r="AN6" s="1">
        <v>4</v>
      </c>
      <c r="AO6" s="1">
        <v>5</v>
      </c>
      <c r="AP6" s="1">
        <v>6</v>
      </c>
      <c r="AQ6" s="1">
        <v>7</v>
      </c>
      <c r="AR6" s="1">
        <v>8</v>
      </c>
      <c r="AS6" s="1">
        <v>9</v>
      </c>
      <c r="AT6" s="1">
        <v>10</v>
      </c>
      <c r="AU6" s="1">
        <v>11</v>
      </c>
      <c r="AV6" s="1">
        <v>12</v>
      </c>
      <c r="AW6" s="1">
        <v>1</v>
      </c>
      <c r="AX6" s="1">
        <v>2</v>
      </c>
      <c r="AY6" s="1">
        <v>3</v>
      </c>
      <c r="AZ6" s="1">
        <v>4</v>
      </c>
      <c r="BA6" s="1">
        <v>5</v>
      </c>
      <c r="BB6" s="1">
        <v>6</v>
      </c>
      <c r="BC6" s="1">
        <v>7</v>
      </c>
      <c r="BD6" s="1">
        <v>8</v>
      </c>
      <c r="BE6" s="1">
        <v>9</v>
      </c>
      <c r="BF6" s="1">
        <v>10</v>
      </c>
      <c r="BG6" s="1">
        <v>11</v>
      </c>
      <c r="BH6" s="1">
        <v>12</v>
      </c>
      <c r="BI6" s="1">
        <v>1</v>
      </c>
    </row>
    <row r="7" spans="1:66">
      <c r="A7" s="50" t="s">
        <v>12</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row>
    <row r="8" spans="1:66">
      <c r="A8" s="51" t="s">
        <v>70</v>
      </c>
      <c r="B8" s="52"/>
      <c r="C8" s="52"/>
      <c r="D8" s="52"/>
      <c r="E8" s="52"/>
      <c r="F8" s="52"/>
      <c r="G8" s="52"/>
      <c r="H8" s="52"/>
      <c r="I8" s="52"/>
      <c r="J8" s="52"/>
      <c r="K8" s="52"/>
      <c r="L8" s="52"/>
      <c r="M8" s="52">
        <v>50590941.409999996</v>
      </c>
      <c r="N8" s="52"/>
      <c r="O8" s="52"/>
      <c r="P8" s="52"/>
      <c r="Q8" s="52"/>
      <c r="R8" s="52"/>
      <c r="S8" s="52"/>
      <c r="T8" s="52"/>
      <c r="U8" s="52"/>
      <c r="V8" s="52"/>
      <c r="W8" s="52"/>
      <c r="X8" s="52"/>
      <c r="Y8" s="52">
        <v>1144.06</v>
      </c>
      <c r="Z8" s="52"/>
      <c r="AA8" s="52"/>
      <c r="AB8" s="52"/>
      <c r="AC8" s="52"/>
      <c r="AD8" s="52"/>
      <c r="AE8" s="52"/>
      <c r="AF8" s="52"/>
      <c r="AG8" s="52"/>
      <c r="AH8" s="52"/>
      <c r="AI8" s="52"/>
      <c r="AJ8" s="52"/>
      <c r="AK8" s="52">
        <v>11393574.68</v>
      </c>
      <c r="AL8" s="52"/>
      <c r="AM8" s="52"/>
      <c r="AN8" s="52"/>
      <c r="AO8" s="52"/>
      <c r="AP8" s="52"/>
      <c r="AQ8" s="52"/>
      <c r="AR8" s="52"/>
      <c r="AS8" s="52"/>
      <c r="AT8" s="52"/>
      <c r="AU8" s="52"/>
      <c r="AV8" s="52"/>
      <c r="AW8" s="52">
        <v>35218605.070000008</v>
      </c>
      <c r="AX8" s="52"/>
      <c r="AY8" s="52"/>
      <c r="AZ8" s="52"/>
      <c r="BA8" s="52"/>
      <c r="BB8" s="52"/>
      <c r="BC8" s="52"/>
      <c r="BD8" s="52"/>
      <c r="BE8" s="52"/>
      <c r="BF8" s="52"/>
      <c r="BG8" s="52"/>
      <c r="BH8" s="52"/>
      <c r="BI8" s="52">
        <v>1143665.24</v>
      </c>
      <c r="BJ8" s="52">
        <v>50590941.409999996</v>
      </c>
      <c r="BK8" s="52">
        <v>1144.06</v>
      </c>
      <c r="BL8" s="52">
        <v>11393574.68</v>
      </c>
      <c r="BM8" s="52">
        <v>35218605.070000008</v>
      </c>
      <c r="BN8" s="52">
        <v>1143665.24</v>
      </c>
    </row>
    <row r="9" spans="1:66">
      <c r="A9" s="51" t="s">
        <v>42</v>
      </c>
      <c r="B9" s="52">
        <v>44235982.579999991</v>
      </c>
      <c r="C9" s="52">
        <v>50481617.920000009</v>
      </c>
      <c r="D9" s="52">
        <v>46325922.640000015</v>
      </c>
      <c r="E9" s="52">
        <v>50278168.229999997</v>
      </c>
      <c r="F9" s="52">
        <v>48520808.13000001</v>
      </c>
      <c r="G9" s="52">
        <v>53138364.449999988</v>
      </c>
      <c r="H9" s="52">
        <v>50244067.660000011</v>
      </c>
      <c r="I9" s="52">
        <v>54253197.620000005</v>
      </c>
      <c r="J9" s="52">
        <v>51184810.300000019</v>
      </c>
      <c r="K9" s="52">
        <v>52099446.880000003</v>
      </c>
      <c r="L9" s="52">
        <v>50381041.809999987</v>
      </c>
      <c r="M9" s="52">
        <v>51176921.750000007</v>
      </c>
      <c r="N9" s="52">
        <v>64617.890000000007</v>
      </c>
      <c r="O9" s="52">
        <v>530570.75</v>
      </c>
      <c r="P9" s="52">
        <v>165045.05999999997</v>
      </c>
      <c r="Q9" s="52">
        <v>53105.75</v>
      </c>
      <c r="R9" s="52">
        <v>5397.52</v>
      </c>
      <c r="S9" s="52">
        <v>13880.29</v>
      </c>
      <c r="T9" s="52">
        <v>31795.52</v>
      </c>
      <c r="U9" s="52">
        <v>12638.67</v>
      </c>
      <c r="V9" s="52">
        <v>34073.370000000003</v>
      </c>
      <c r="W9" s="52">
        <v>104377.42</v>
      </c>
      <c r="X9" s="52">
        <v>31469.5</v>
      </c>
      <c r="Y9" s="52">
        <v>8611.91</v>
      </c>
      <c r="Z9" s="52">
        <v>41898723.570000008</v>
      </c>
      <c r="AA9" s="52">
        <v>47739016.129999995</v>
      </c>
      <c r="AB9" s="52">
        <v>43571800.530000001</v>
      </c>
      <c r="AC9" s="52">
        <v>48025182.150000006</v>
      </c>
      <c r="AD9" s="52">
        <v>45771500.280000009</v>
      </c>
      <c r="AE9" s="52">
        <v>50229465.039999999</v>
      </c>
      <c r="AF9" s="52">
        <v>46925577.45000001</v>
      </c>
      <c r="AG9" s="52">
        <v>50168187.799999997</v>
      </c>
      <c r="AH9" s="52">
        <v>45911781.959999993</v>
      </c>
      <c r="AI9" s="52">
        <v>45382750.827499993</v>
      </c>
      <c r="AJ9" s="52">
        <v>39339822.085500017</v>
      </c>
      <c r="AK9" s="52">
        <v>15023931.669999998</v>
      </c>
      <c r="AL9" s="52">
        <v>642594.19999999995</v>
      </c>
      <c r="AM9" s="52">
        <v>744911.21</v>
      </c>
      <c r="AN9" s="52">
        <v>723699.57</v>
      </c>
      <c r="AO9" s="52">
        <v>907192.43</v>
      </c>
      <c r="AP9" s="52">
        <v>985347.46000000008</v>
      </c>
      <c r="AQ9" s="52">
        <v>1226911.4400000002</v>
      </c>
      <c r="AR9" s="52">
        <v>1513570.85</v>
      </c>
      <c r="AS9" s="52">
        <v>2189325.5999999996</v>
      </c>
      <c r="AT9" s="52">
        <v>2809016.2499999995</v>
      </c>
      <c r="AU9" s="52">
        <v>4180270.97</v>
      </c>
      <c r="AV9" s="52">
        <v>8648342.4545000009</v>
      </c>
      <c r="AW9" s="52">
        <v>33462508.189999998</v>
      </c>
      <c r="AX9" s="52">
        <v>442935.92999999993</v>
      </c>
      <c r="AY9" s="52">
        <v>516898.76999999996</v>
      </c>
      <c r="AZ9" s="52">
        <v>461256.72000000003</v>
      </c>
      <c r="BA9" s="52">
        <v>568748.47</v>
      </c>
      <c r="BB9" s="52">
        <v>554709.66</v>
      </c>
      <c r="BC9" s="52">
        <v>624717.97000000009</v>
      </c>
      <c r="BD9" s="52">
        <v>638573.6100000001</v>
      </c>
      <c r="BE9" s="52">
        <v>781993.95</v>
      </c>
      <c r="BF9" s="52">
        <v>779397.99</v>
      </c>
      <c r="BG9" s="52">
        <v>779060.73999999987</v>
      </c>
      <c r="BH9" s="52">
        <v>801705.65</v>
      </c>
      <c r="BI9" s="52">
        <v>965386.67999999993</v>
      </c>
      <c r="BJ9" s="52">
        <v>602320349.97000003</v>
      </c>
      <c r="BK9" s="52">
        <v>1055583.6500000001</v>
      </c>
      <c r="BL9" s="52">
        <v>519987739.49299997</v>
      </c>
      <c r="BM9" s="52">
        <v>58033690.624499999</v>
      </c>
      <c r="BN9" s="52">
        <v>7915386.1400000006</v>
      </c>
    </row>
    <row r="10" spans="1:66">
      <c r="A10" s="51" t="s">
        <v>55</v>
      </c>
      <c r="B10" s="52">
        <v>49987200.50999999</v>
      </c>
      <c r="C10" s="52">
        <v>51315031.979999997</v>
      </c>
      <c r="D10" s="52">
        <v>48472204.559999995</v>
      </c>
      <c r="E10" s="52">
        <v>50368475.81000001</v>
      </c>
      <c r="F10" s="52">
        <v>53154737.719999999</v>
      </c>
      <c r="G10" s="52">
        <v>52092741.770000018</v>
      </c>
      <c r="H10" s="52">
        <v>51781346.540000007</v>
      </c>
      <c r="I10" s="52">
        <v>55218512.479999997</v>
      </c>
      <c r="J10" s="52">
        <v>52736362.350000001</v>
      </c>
      <c r="K10" s="52">
        <v>52333586.559999995</v>
      </c>
      <c r="L10" s="52">
        <v>51322050.870000012</v>
      </c>
      <c r="M10" s="52">
        <v>50610728.5</v>
      </c>
      <c r="N10" s="52">
        <v>51853.240000000005</v>
      </c>
      <c r="O10" s="52">
        <v>42424.369999999995</v>
      </c>
      <c r="P10" s="52">
        <v>5154.1099999999997</v>
      </c>
      <c r="Q10" s="52">
        <v>26876.239999999998</v>
      </c>
      <c r="R10" s="52">
        <v>23270.61</v>
      </c>
      <c r="S10" s="52">
        <v>290834.66000000003</v>
      </c>
      <c r="T10" s="52">
        <v>10572.039999999999</v>
      </c>
      <c r="U10" s="52">
        <v>4768.74</v>
      </c>
      <c r="V10" s="52">
        <v>5754.36</v>
      </c>
      <c r="W10" s="52">
        <v>10940.66</v>
      </c>
      <c r="X10" s="52">
        <v>2129.8200000000002</v>
      </c>
      <c r="Y10" s="52">
        <v>4653.5200000000004</v>
      </c>
      <c r="Z10" s="52">
        <v>46976565.929999985</v>
      </c>
      <c r="AA10" s="52">
        <v>48781969.750000007</v>
      </c>
      <c r="AB10" s="52">
        <v>45499723.899999999</v>
      </c>
      <c r="AC10" s="52">
        <v>47708794.989999995</v>
      </c>
      <c r="AD10" s="52">
        <v>50457172.800000004</v>
      </c>
      <c r="AE10" s="52">
        <v>48931264.029999994</v>
      </c>
      <c r="AF10" s="52">
        <v>48426471.089999989</v>
      </c>
      <c r="AG10" s="52">
        <v>51271420.000000015</v>
      </c>
      <c r="AH10" s="52">
        <v>48883422.729999997</v>
      </c>
      <c r="AI10" s="52">
        <v>47135459.24000001</v>
      </c>
      <c r="AJ10" s="52">
        <v>41006958.3455</v>
      </c>
      <c r="AK10" s="52">
        <v>15087217.779999999</v>
      </c>
      <c r="AL10" s="52">
        <v>742186.4</v>
      </c>
      <c r="AM10" s="52">
        <v>776424.96000000008</v>
      </c>
      <c r="AN10" s="52">
        <v>755622.99000000011</v>
      </c>
      <c r="AO10" s="52">
        <v>839882.48999999987</v>
      </c>
      <c r="AP10" s="52">
        <v>1035739.8500000001</v>
      </c>
      <c r="AQ10" s="52">
        <v>1111912.3599999999</v>
      </c>
      <c r="AR10" s="52">
        <v>1423842.5200000003</v>
      </c>
      <c r="AS10" s="52">
        <v>2021701.9899999998</v>
      </c>
      <c r="AT10" s="52">
        <v>2718142.75</v>
      </c>
      <c r="AU10" s="52">
        <v>4035806.45</v>
      </c>
      <c r="AV10" s="52">
        <v>8007996.5599999996</v>
      </c>
      <c r="AW10" s="52">
        <v>32598642.424499996</v>
      </c>
      <c r="AX10" s="52">
        <v>250932.49</v>
      </c>
      <c r="AY10" s="52">
        <v>260857.66</v>
      </c>
      <c r="AZ10" s="52">
        <v>230559.23</v>
      </c>
      <c r="BA10" s="52">
        <v>237494.50999999998</v>
      </c>
      <c r="BB10" s="52">
        <v>253060.12</v>
      </c>
      <c r="BC10" s="52">
        <v>259520.47</v>
      </c>
      <c r="BD10" s="52">
        <v>269798.38</v>
      </c>
      <c r="BE10" s="52">
        <v>293248.83</v>
      </c>
      <c r="BF10" s="52">
        <v>346939.78</v>
      </c>
      <c r="BG10" s="52">
        <v>376253.73</v>
      </c>
      <c r="BH10" s="52">
        <v>353485.37</v>
      </c>
      <c r="BI10" s="52">
        <v>444833.77999999997</v>
      </c>
      <c r="BJ10" s="52">
        <v>619392979.6500001</v>
      </c>
      <c r="BK10" s="52">
        <v>479232.37</v>
      </c>
      <c r="BL10" s="52">
        <v>540166440.5855</v>
      </c>
      <c r="BM10" s="52">
        <v>56067901.744499996</v>
      </c>
      <c r="BN10" s="52">
        <v>3576984.3499999996</v>
      </c>
    </row>
    <row r="11" spans="1:66">
      <c r="A11" s="51" t="s">
        <v>59</v>
      </c>
      <c r="B11" s="52">
        <v>48054289.290000007</v>
      </c>
      <c r="C11" s="52">
        <v>50919553.505599998</v>
      </c>
      <c r="D11" s="52">
        <v>49501792.469999999</v>
      </c>
      <c r="E11" s="52">
        <v>51281731.732800014</v>
      </c>
      <c r="F11" s="52">
        <v>53048033.906199999</v>
      </c>
      <c r="G11" s="52">
        <v>49616581.910000004</v>
      </c>
      <c r="H11" s="52">
        <v>54743981.233400002</v>
      </c>
      <c r="I11" s="52">
        <v>54044026.379999995</v>
      </c>
      <c r="J11" s="52">
        <v>55986359.25999999</v>
      </c>
      <c r="K11" s="52">
        <v>49857413.130000003</v>
      </c>
      <c r="L11" s="52">
        <v>54036553.509999998</v>
      </c>
      <c r="M11" s="52">
        <v>55373340.330000006</v>
      </c>
      <c r="N11" s="52">
        <v>85072.19</v>
      </c>
      <c r="O11" s="52">
        <v>10000.719999999999</v>
      </c>
      <c r="P11" s="52">
        <v>42814.21</v>
      </c>
      <c r="Q11" s="52">
        <v>1973.12</v>
      </c>
      <c r="R11" s="52">
        <v>33717.279999999999</v>
      </c>
      <c r="S11" s="52">
        <v>2563.29</v>
      </c>
      <c r="T11" s="52">
        <v>3591.5</v>
      </c>
      <c r="U11" s="52">
        <v>217.39999999999998</v>
      </c>
      <c r="V11" s="52">
        <v>309.7</v>
      </c>
      <c r="W11" s="52">
        <v>3507.4</v>
      </c>
      <c r="X11" s="52">
        <v>1.36</v>
      </c>
      <c r="Y11" s="52">
        <v>14833.13</v>
      </c>
      <c r="Z11" s="52">
        <v>46019140.930000007</v>
      </c>
      <c r="AA11" s="52">
        <v>48639631.650000021</v>
      </c>
      <c r="AB11" s="52">
        <v>47084535.287500009</v>
      </c>
      <c r="AC11" s="52">
        <v>48944418.370000012</v>
      </c>
      <c r="AD11" s="52">
        <v>50151951.809999995</v>
      </c>
      <c r="AE11" s="52">
        <v>47093528.789999984</v>
      </c>
      <c r="AF11" s="52">
        <v>50651267.399999999</v>
      </c>
      <c r="AG11" s="52">
        <v>49454395.790000007</v>
      </c>
      <c r="AH11" s="52">
        <v>50397206.920000002</v>
      </c>
      <c r="AI11" s="52">
        <v>43937331.539999992</v>
      </c>
      <c r="AJ11" s="52">
        <v>43533808.065500006</v>
      </c>
      <c r="AK11" s="52">
        <v>15882297.699999999</v>
      </c>
      <c r="AL11" s="52">
        <v>458286.62</v>
      </c>
      <c r="AM11" s="52">
        <v>538054.17000000004</v>
      </c>
      <c r="AN11" s="52">
        <v>590103.27</v>
      </c>
      <c r="AO11" s="52">
        <v>699387.7300000001</v>
      </c>
      <c r="AP11" s="52">
        <v>899946.45000000019</v>
      </c>
      <c r="AQ11" s="52">
        <v>1109980.95</v>
      </c>
      <c r="AR11" s="52">
        <v>1550038.6799999997</v>
      </c>
      <c r="AS11" s="52">
        <v>1942040.0200000003</v>
      </c>
      <c r="AT11" s="52">
        <v>2844909.8</v>
      </c>
      <c r="AU11" s="52">
        <v>3516536.6100000008</v>
      </c>
      <c r="AV11" s="52">
        <v>7999098.2344999993</v>
      </c>
      <c r="AW11" s="52">
        <v>35504608.010000005</v>
      </c>
      <c r="AX11" s="52">
        <v>185.70000000000002</v>
      </c>
      <c r="AY11" s="52">
        <v>344.77</v>
      </c>
      <c r="AZ11" s="52">
        <v>388.94</v>
      </c>
      <c r="BA11" s="52">
        <v>367.76</v>
      </c>
      <c r="BB11" s="52">
        <v>420.08</v>
      </c>
      <c r="BC11" s="52">
        <v>375.7</v>
      </c>
      <c r="BD11" s="52">
        <v>338.96</v>
      </c>
      <c r="BE11" s="52">
        <v>894.27</v>
      </c>
      <c r="BF11" s="52">
        <v>919.69999999999993</v>
      </c>
      <c r="BG11" s="52">
        <v>877.69</v>
      </c>
      <c r="BH11" s="52">
        <v>956.36</v>
      </c>
      <c r="BI11" s="52">
        <v>1138.06</v>
      </c>
      <c r="BJ11" s="52">
        <v>626463656.65799999</v>
      </c>
      <c r="BK11" s="52">
        <v>198601.3</v>
      </c>
      <c r="BL11" s="52">
        <v>541789514.25300014</v>
      </c>
      <c r="BM11" s="52">
        <v>57652990.544500008</v>
      </c>
      <c r="BN11" s="52">
        <v>7207.99</v>
      </c>
    </row>
    <row r="12" spans="1:66">
      <c r="A12" s="51" t="s">
        <v>65</v>
      </c>
      <c r="B12" s="52">
        <v>47908534.959999986</v>
      </c>
      <c r="C12" s="52">
        <v>48919169.829999998</v>
      </c>
      <c r="D12" s="52">
        <v>50696621.139999993</v>
      </c>
      <c r="E12" s="52">
        <v>50307103.060000002</v>
      </c>
      <c r="F12" s="52">
        <v>51850060.400000006</v>
      </c>
      <c r="G12" s="52">
        <v>53793184.18</v>
      </c>
      <c r="H12" s="52">
        <v>56706330.659999996</v>
      </c>
      <c r="I12" s="52">
        <v>54313107.689999998</v>
      </c>
      <c r="J12" s="52">
        <v>56933819.239999995</v>
      </c>
      <c r="K12" s="52">
        <v>48609940.310000002</v>
      </c>
      <c r="L12" s="52">
        <v>54956672.469999999</v>
      </c>
      <c r="M12" s="52">
        <v>46354932.960000001</v>
      </c>
      <c r="N12" s="52">
        <v>108323.89000000001</v>
      </c>
      <c r="O12" s="52">
        <v>85625.65</v>
      </c>
      <c r="P12" s="52">
        <v>674.41</v>
      </c>
      <c r="Q12" s="52">
        <v>8321.14</v>
      </c>
      <c r="R12" s="52">
        <v>1439.72</v>
      </c>
      <c r="S12" s="52">
        <v>822.16</v>
      </c>
      <c r="T12" s="52">
        <v>3979.06</v>
      </c>
      <c r="U12" s="52">
        <v>754.57</v>
      </c>
      <c r="V12" s="52">
        <v>2535.7999999999997</v>
      </c>
      <c r="W12" s="52">
        <v>5381.26</v>
      </c>
      <c r="X12" s="52">
        <v>3797.47</v>
      </c>
      <c r="Y12" s="52">
        <v>828.64</v>
      </c>
      <c r="Z12" s="52">
        <v>44912371.340000011</v>
      </c>
      <c r="AA12" s="52">
        <v>45627737.789999999</v>
      </c>
      <c r="AB12" s="52">
        <v>46767287.029999994</v>
      </c>
      <c r="AC12" s="52">
        <v>46375263.609999992</v>
      </c>
      <c r="AD12" s="52">
        <v>47313277.659999982</v>
      </c>
      <c r="AE12" s="52">
        <v>49031002.480000004</v>
      </c>
      <c r="AF12" s="52">
        <v>51195164.57</v>
      </c>
      <c r="AG12" s="52">
        <v>48686208.495000005</v>
      </c>
      <c r="AH12" s="52">
        <v>49433216.320000008</v>
      </c>
      <c r="AI12" s="52">
        <v>40572028.939999998</v>
      </c>
      <c r="AJ12" s="52">
        <v>37887818.417500004</v>
      </c>
      <c r="AK12" s="52">
        <v>6873361.4322000006</v>
      </c>
      <c r="AL12" s="52">
        <v>1159.3899999999999</v>
      </c>
      <c r="AM12" s="52">
        <v>1157.74</v>
      </c>
      <c r="AN12" s="52">
        <v>1210.96</v>
      </c>
      <c r="AO12" s="52">
        <v>1108.8800000000001</v>
      </c>
      <c r="AP12" s="52">
        <v>1129.0899999999999</v>
      </c>
      <c r="AQ12" s="52">
        <v>1215.6199999999999</v>
      </c>
      <c r="AR12" s="52">
        <v>1337.83</v>
      </c>
      <c r="AS12" s="52">
        <v>1948.2200000000003</v>
      </c>
      <c r="AT12" s="52">
        <v>3104.9799999999996</v>
      </c>
      <c r="AU12" s="52">
        <v>6007.58</v>
      </c>
      <c r="AV12" s="52">
        <v>4805.3599999999997</v>
      </c>
      <c r="AW12" s="52">
        <v>559863.71</v>
      </c>
      <c r="AX12" s="52">
        <v>0</v>
      </c>
      <c r="AY12" s="52">
        <v>0</v>
      </c>
      <c r="AZ12" s="52">
        <v>0</v>
      </c>
      <c r="BA12" s="52">
        <v>0</v>
      </c>
      <c r="BB12" s="52">
        <v>0</v>
      </c>
      <c r="BC12" s="52">
        <v>0</v>
      </c>
      <c r="BD12" s="52">
        <v>0</v>
      </c>
      <c r="BE12" s="52">
        <v>0</v>
      </c>
      <c r="BF12" s="52">
        <v>0</v>
      </c>
      <c r="BG12" s="52">
        <v>0</v>
      </c>
      <c r="BH12" s="52">
        <v>0</v>
      </c>
      <c r="BI12" s="52">
        <v>0</v>
      </c>
      <c r="BJ12" s="52">
        <v>621349476.9000001</v>
      </c>
      <c r="BK12" s="52">
        <v>222483.77000000005</v>
      </c>
      <c r="BL12" s="52">
        <v>514674738.08469999</v>
      </c>
      <c r="BM12" s="52">
        <v>584049.36</v>
      </c>
      <c r="BN12" s="52">
        <v>0</v>
      </c>
    </row>
    <row r="13" spans="1:66">
      <c r="A13" s="50" t="s">
        <v>13</v>
      </c>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row>
    <row r="14" spans="1:66">
      <c r="A14" s="51" t="s">
        <v>70</v>
      </c>
      <c r="B14" s="52"/>
      <c r="C14" s="52"/>
      <c r="D14" s="52"/>
      <c r="E14" s="52"/>
      <c r="F14" s="52"/>
      <c r="G14" s="52"/>
      <c r="H14" s="52"/>
      <c r="I14" s="52"/>
      <c r="J14" s="52"/>
      <c r="K14" s="52"/>
      <c r="L14" s="52"/>
      <c r="M14" s="52">
        <v>1419559.42</v>
      </c>
      <c r="N14" s="52"/>
      <c r="O14" s="52"/>
      <c r="P14" s="52"/>
      <c r="Q14" s="52"/>
      <c r="R14" s="52"/>
      <c r="S14" s="52"/>
      <c r="T14" s="52"/>
      <c r="U14" s="52"/>
      <c r="V14" s="52"/>
      <c r="W14" s="52"/>
      <c r="X14" s="52"/>
      <c r="Y14" s="52">
        <v>0</v>
      </c>
      <c r="Z14" s="52"/>
      <c r="AA14" s="52"/>
      <c r="AB14" s="52"/>
      <c r="AC14" s="52"/>
      <c r="AD14" s="52"/>
      <c r="AE14" s="52"/>
      <c r="AF14" s="52"/>
      <c r="AG14" s="52"/>
      <c r="AH14" s="52"/>
      <c r="AI14" s="52"/>
      <c r="AJ14" s="52"/>
      <c r="AK14" s="52">
        <v>316814.33999999997</v>
      </c>
      <c r="AL14" s="52"/>
      <c r="AM14" s="52"/>
      <c r="AN14" s="52"/>
      <c r="AO14" s="52"/>
      <c r="AP14" s="52"/>
      <c r="AQ14" s="52"/>
      <c r="AR14" s="52"/>
      <c r="AS14" s="52"/>
      <c r="AT14" s="52"/>
      <c r="AU14" s="52"/>
      <c r="AV14" s="52"/>
      <c r="AW14" s="52">
        <v>636457.97</v>
      </c>
      <c r="AX14" s="52"/>
      <c r="AY14" s="52"/>
      <c r="AZ14" s="52"/>
      <c r="BA14" s="52"/>
      <c r="BB14" s="52"/>
      <c r="BC14" s="52"/>
      <c r="BD14" s="52"/>
      <c r="BE14" s="52"/>
      <c r="BF14" s="52"/>
      <c r="BG14" s="52"/>
      <c r="BH14" s="52"/>
      <c r="BI14" s="52">
        <v>88124.93</v>
      </c>
      <c r="BJ14" s="52">
        <v>1419559.42</v>
      </c>
      <c r="BK14" s="52">
        <v>0</v>
      </c>
      <c r="BL14" s="52">
        <v>316814.33999999997</v>
      </c>
      <c r="BM14" s="52">
        <v>636457.97</v>
      </c>
      <c r="BN14" s="52">
        <v>88124.93</v>
      </c>
    </row>
    <row r="15" spans="1:66">
      <c r="A15" s="51" t="s">
        <v>42</v>
      </c>
      <c r="B15" s="52">
        <v>1235513.6700000002</v>
      </c>
      <c r="C15" s="52">
        <v>1550943.23</v>
      </c>
      <c r="D15" s="52">
        <v>1379561.0000000002</v>
      </c>
      <c r="E15" s="52">
        <v>1357361.52</v>
      </c>
      <c r="F15" s="52">
        <v>1327288.4000000001</v>
      </c>
      <c r="G15" s="52">
        <v>1417301.2199999997</v>
      </c>
      <c r="H15" s="52">
        <v>1370475.34</v>
      </c>
      <c r="I15" s="52">
        <v>1338979.2299999997</v>
      </c>
      <c r="J15" s="52">
        <v>1400431.3099999998</v>
      </c>
      <c r="K15" s="52">
        <v>1421162.27</v>
      </c>
      <c r="L15" s="52">
        <v>1376295.9000000001</v>
      </c>
      <c r="M15" s="52">
        <v>1412361.83</v>
      </c>
      <c r="N15" s="52">
        <v>0</v>
      </c>
      <c r="O15" s="52">
        <v>0</v>
      </c>
      <c r="P15" s="52">
        <v>0</v>
      </c>
      <c r="Q15" s="52">
        <v>0</v>
      </c>
      <c r="R15" s="52">
        <v>0</v>
      </c>
      <c r="S15" s="52">
        <v>0</v>
      </c>
      <c r="T15" s="52">
        <v>0</v>
      </c>
      <c r="U15" s="52">
        <v>0</v>
      </c>
      <c r="V15" s="52">
        <v>0</v>
      </c>
      <c r="W15" s="52">
        <v>0</v>
      </c>
      <c r="X15" s="52">
        <v>0</v>
      </c>
      <c r="Y15" s="52">
        <v>0</v>
      </c>
      <c r="Z15" s="52">
        <v>990215.79999999981</v>
      </c>
      <c r="AA15" s="52">
        <v>1094513.2</v>
      </c>
      <c r="AB15" s="52">
        <v>922780.8600000001</v>
      </c>
      <c r="AC15" s="52">
        <v>1011877.4400000001</v>
      </c>
      <c r="AD15" s="52">
        <v>973882.85999999975</v>
      </c>
      <c r="AE15" s="52">
        <v>988039.7</v>
      </c>
      <c r="AF15" s="52">
        <v>978432.3</v>
      </c>
      <c r="AG15" s="52">
        <v>951197.85</v>
      </c>
      <c r="AH15" s="52">
        <v>936350.9</v>
      </c>
      <c r="AI15" s="52">
        <v>870366.7300000001</v>
      </c>
      <c r="AJ15" s="52">
        <v>782857.13000000012</v>
      </c>
      <c r="AK15" s="52">
        <v>389223.52</v>
      </c>
      <c r="AL15" s="52">
        <v>51995.53</v>
      </c>
      <c r="AM15" s="52">
        <v>60256.87000000001</v>
      </c>
      <c r="AN15" s="52">
        <v>56786.180000000008</v>
      </c>
      <c r="AO15" s="52">
        <v>63065.48</v>
      </c>
      <c r="AP15" s="52">
        <v>66241.070000000007</v>
      </c>
      <c r="AQ15" s="52">
        <v>68926.930000000008</v>
      </c>
      <c r="AR15" s="52">
        <v>76792.900000000009</v>
      </c>
      <c r="AS15" s="52">
        <v>85678.6</v>
      </c>
      <c r="AT15" s="52">
        <v>94898.450000000026</v>
      </c>
      <c r="AU15" s="52">
        <v>118214.28</v>
      </c>
      <c r="AV15" s="52">
        <v>221736.7</v>
      </c>
      <c r="AW15" s="52">
        <v>588501.28</v>
      </c>
      <c r="AX15" s="52">
        <v>48867.130000000005</v>
      </c>
      <c r="AY15" s="52">
        <v>53724.85</v>
      </c>
      <c r="AZ15" s="52">
        <v>48042.860000000008</v>
      </c>
      <c r="BA15" s="52">
        <v>50310.22</v>
      </c>
      <c r="BB15" s="52">
        <v>51665.56</v>
      </c>
      <c r="BC15" s="52">
        <v>54984.669999999991</v>
      </c>
      <c r="BD15" s="52">
        <v>57478.69</v>
      </c>
      <c r="BE15" s="52">
        <v>57815.62</v>
      </c>
      <c r="BF15" s="52">
        <v>60077.85</v>
      </c>
      <c r="BG15" s="52">
        <v>62600.06</v>
      </c>
      <c r="BH15" s="52">
        <v>65954.529999999984</v>
      </c>
      <c r="BI15" s="52">
        <v>67803.76999999999</v>
      </c>
      <c r="BJ15" s="52">
        <v>16587674.920000002</v>
      </c>
      <c r="BK15" s="52">
        <v>0</v>
      </c>
      <c r="BL15" s="52">
        <v>10889738.289999999</v>
      </c>
      <c r="BM15" s="52">
        <v>1553094.2700000003</v>
      </c>
      <c r="BN15" s="52">
        <v>679325.81</v>
      </c>
    </row>
    <row r="16" spans="1:66">
      <c r="A16" s="51" t="s">
        <v>55</v>
      </c>
      <c r="B16" s="52">
        <v>1377777.34</v>
      </c>
      <c r="C16" s="52">
        <v>1499512.6300000001</v>
      </c>
      <c r="D16" s="52">
        <v>1497621.1200000003</v>
      </c>
      <c r="E16" s="52">
        <v>1381448.8999999997</v>
      </c>
      <c r="F16" s="52">
        <v>1361396.4699999997</v>
      </c>
      <c r="G16" s="52">
        <v>1344706.82</v>
      </c>
      <c r="H16" s="52">
        <v>1365378.2699999998</v>
      </c>
      <c r="I16" s="52">
        <v>1312724.7999999998</v>
      </c>
      <c r="J16" s="52">
        <v>1509078.0699999998</v>
      </c>
      <c r="K16" s="52">
        <v>1489444.8899999997</v>
      </c>
      <c r="L16" s="52">
        <v>803730.94000000018</v>
      </c>
      <c r="M16" s="52">
        <v>1549320.4499999997</v>
      </c>
      <c r="N16" s="52">
        <v>0</v>
      </c>
      <c r="O16" s="52">
        <v>0</v>
      </c>
      <c r="P16" s="52">
        <v>0</v>
      </c>
      <c r="Q16" s="52">
        <v>0</v>
      </c>
      <c r="R16" s="52">
        <v>0</v>
      </c>
      <c r="S16" s="52">
        <v>0</v>
      </c>
      <c r="T16" s="52">
        <v>0</v>
      </c>
      <c r="U16" s="52">
        <v>0</v>
      </c>
      <c r="V16" s="52">
        <v>0</v>
      </c>
      <c r="W16" s="52">
        <v>0</v>
      </c>
      <c r="X16" s="52">
        <v>0</v>
      </c>
      <c r="Y16" s="52">
        <v>0</v>
      </c>
      <c r="Z16" s="52">
        <v>952369.44</v>
      </c>
      <c r="AA16" s="52">
        <v>1035823.77</v>
      </c>
      <c r="AB16" s="52">
        <v>934746.39000000013</v>
      </c>
      <c r="AC16" s="52">
        <v>959330.34999999986</v>
      </c>
      <c r="AD16" s="52">
        <v>948180.91</v>
      </c>
      <c r="AE16" s="52">
        <v>898011.14000000013</v>
      </c>
      <c r="AF16" s="52">
        <v>962559.94999999972</v>
      </c>
      <c r="AG16" s="52">
        <v>877661.75000000012</v>
      </c>
      <c r="AH16" s="52">
        <v>993146.36</v>
      </c>
      <c r="AI16" s="52">
        <v>885173.08</v>
      </c>
      <c r="AJ16" s="52">
        <v>805782.19999999984</v>
      </c>
      <c r="AK16" s="52">
        <v>409465.68000000005</v>
      </c>
      <c r="AL16" s="52">
        <v>45533.68</v>
      </c>
      <c r="AM16" s="52">
        <v>55836.920000000006</v>
      </c>
      <c r="AN16" s="52">
        <v>54805.270000000004</v>
      </c>
      <c r="AO16" s="52">
        <v>55727.990000000005</v>
      </c>
      <c r="AP16" s="52">
        <v>59553.520000000004</v>
      </c>
      <c r="AQ16" s="52">
        <v>62828.709999999992</v>
      </c>
      <c r="AR16" s="52">
        <v>75159.060000000012</v>
      </c>
      <c r="AS16" s="52">
        <v>85746.070000000022</v>
      </c>
      <c r="AT16" s="52">
        <v>110659.04000000001</v>
      </c>
      <c r="AU16" s="52">
        <v>147883.63</v>
      </c>
      <c r="AV16" s="52">
        <v>216094.76000000004</v>
      </c>
      <c r="AW16" s="52">
        <v>611793.09000000008</v>
      </c>
      <c r="AX16" s="52">
        <v>18879.71</v>
      </c>
      <c r="AY16" s="52">
        <v>22747.71</v>
      </c>
      <c r="AZ16" s="52">
        <v>20339</v>
      </c>
      <c r="BA16" s="52">
        <v>20507.870000000003</v>
      </c>
      <c r="BB16" s="52">
        <v>20987.360000000001</v>
      </c>
      <c r="BC16" s="52">
        <v>21639.34</v>
      </c>
      <c r="BD16" s="52">
        <v>24533.499999999996</v>
      </c>
      <c r="BE16" s="52">
        <v>25464.76</v>
      </c>
      <c r="BF16" s="52">
        <v>30273.07</v>
      </c>
      <c r="BG16" s="52">
        <v>29229.14</v>
      </c>
      <c r="BH16" s="52">
        <v>31137.360000000001</v>
      </c>
      <c r="BI16" s="52">
        <v>35388.300000000003</v>
      </c>
      <c r="BJ16" s="52">
        <v>16492140.699999997</v>
      </c>
      <c r="BK16" s="52">
        <v>0</v>
      </c>
      <c r="BL16" s="52">
        <v>10662251.019999998</v>
      </c>
      <c r="BM16" s="52">
        <v>1581621.7400000002</v>
      </c>
      <c r="BN16" s="52">
        <v>301127.12</v>
      </c>
    </row>
    <row r="17" spans="1:66">
      <c r="A17" s="51" t="s">
        <v>59</v>
      </c>
      <c r="B17" s="52">
        <v>1410078.7899999998</v>
      </c>
      <c r="C17" s="52">
        <v>1323057.1300000001</v>
      </c>
      <c r="D17" s="52">
        <v>1369532.6500000004</v>
      </c>
      <c r="E17" s="52">
        <v>1441341.6199999999</v>
      </c>
      <c r="F17" s="52">
        <v>1504619.43</v>
      </c>
      <c r="G17" s="52">
        <v>764387.52</v>
      </c>
      <c r="H17" s="52">
        <v>1420466.9</v>
      </c>
      <c r="I17" s="52">
        <v>1433869.96</v>
      </c>
      <c r="J17" s="52">
        <v>1559959.8099999998</v>
      </c>
      <c r="K17" s="52">
        <v>1476694.1200000003</v>
      </c>
      <c r="L17" s="52">
        <v>816823.7200000002</v>
      </c>
      <c r="M17" s="52">
        <v>1576229.52</v>
      </c>
      <c r="N17" s="52">
        <v>0</v>
      </c>
      <c r="O17" s="52">
        <v>0</v>
      </c>
      <c r="P17" s="52">
        <v>0</v>
      </c>
      <c r="Q17" s="52">
        <v>0</v>
      </c>
      <c r="R17" s="52">
        <v>0</v>
      </c>
      <c r="S17" s="52">
        <v>0</v>
      </c>
      <c r="T17" s="52">
        <v>0</v>
      </c>
      <c r="U17" s="52">
        <v>0</v>
      </c>
      <c r="V17" s="52">
        <v>0</v>
      </c>
      <c r="W17" s="52">
        <v>0</v>
      </c>
      <c r="X17" s="52">
        <v>0</v>
      </c>
      <c r="Y17" s="52">
        <v>0</v>
      </c>
      <c r="Z17" s="52">
        <v>965860.12000000011</v>
      </c>
      <c r="AA17" s="52">
        <v>1062746.5999999999</v>
      </c>
      <c r="AB17" s="52">
        <v>982093.54</v>
      </c>
      <c r="AC17" s="52">
        <v>990349.93999999983</v>
      </c>
      <c r="AD17" s="52">
        <v>1020842.2100000001</v>
      </c>
      <c r="AE17" s="52">
        <v>1001708.1700000003</v>
      </c>
      <c r="AF17" s="52">
        <v>994675.52</v>
      </c>
      <c r="AG17" s="52">
        <v>962178.59</v>
      </c>
      <c r="AH17" s="52">
        <v>1046259.78</v>
      </c>
      <c r="AI17" s="52">
        <v>886857.14999999991</v>
      </c>
      <c r="AJ17" s="52">
        <v>826842.27</v>
      </c>
      <c r="AK17" s="52">
        <v>422830.99</v>
      </c>
      <c r="AL17" s="52">
        <v>36247.79</v>
      </c>
      <c r="AM17" s="52">
        <v>43371.24</v>
      </c>
      <c r="AN17" s="52">
        <v>41973.73</v>
      </c>
      <c r="AO17" s="52">
        <v>51705.21</v>
      </c>
      <c r="AP17" s="52">
        <v>56294.979999999996</v>
      </c>
      <c r="AQ17" s="52">
        <v>63943.68</v>
      </c>
      <c r="AR17" s="52">
        <v>69540.960000000006</v>
      </c>
      <c r="AS17" s="52">
        <v>75801.25</v>
      </c>
      <c r="AT17" s="52">
        <v>99270.17</v>
      </c>
      <c r="AU17" s="52">
        <v>164453.83000000002</v>
      </c>
      <c r="AV17" s="52">
        <v>221011.04999999996</v>
      </c>
      <c r="AW17" s="52">
        <v>701795.19</v>
      </c>
      <c r="AX17" s="52">
        <v>0</v>
      </c>
      <c r="AY17" s="52">
        <v>0</v>
      </c>
      <c r="AZ17" s="52">
        <v>0</v>
      </c>
      <c r="BA17" s="52">
        <v>0</v>
      </c>
      <c r="BB17" s="52">
        <v>0</v>
      </c>
      <c r="BC17" s="52">
        <v>0</v>
      </c>
      <c r="BD17" s="52">
        <v>0</v>
      </c>
      <c r="BE17" s="52">
        <v>0</v>
      </c>
      <c r="BF17" s="52">
        <v>0</v>
      </c>
      <c r="BG17" s="52">
        <v>0</v>
      </c>
      <c r="BH17" s="52">
        <v>0</v>
      </c>
      <c r="BI17" s="52">
        <v>0</v>
      </c>
      <c r="BJ17" s="52">
        <v>16097061.170000002</v>
      </c>
      <c r="BK17" s="52">
        <v>0</v>
      </c>
      <c r="BL17" s="52">
        <v>11163244.879999999</v>
      </c>
      <c r="BM17" s="52">
        <v>1625409.08</v>
      </c>
      <c r="BN17" s="52">
        <v>0</v>
      </c>
    </row>
    <row r="18" spans="1:66">
      <c r="A18" s="51" t="s">
        <v>65</v>
      </c>
      <c r="B18" s="52">
        <v>1425707.31</v>
      </c>
      <c r="C18" s="52">
        <v>1518566.32</v>
      </c>
      <c r="D18" s="52">
        <v>1556115.42</v>
      </c>
      <c r="E18" s="52">
        <v>1556770.4800000002</v>
      </c>
      <c r="F18" s="52">
        <v>1567844.1300000004</v>
      </c>
      <c r="G18" s="52">
        <v>1523742.63</v>
      </c>
      <c r="H18" s="52">
        <v>1485215.9400000002</v>
      </c>
      <c r="I18" s="52">
        <v>1432222.78</v>
      </c>
      <c r="J18" s="52">
        <v>1523385.63</v>
      </c>
      <c r="K18" s="52">
        <v>1445841.69</v>
      </c>
      <c r="L18" s="52">
        <v>1497351.3699999999</v>
      </c>
      <c r="M18" s="52">
        <v>1408105.5499999998</v>
      </c>
      <c r="N18" s="52">
        <v>0</v>
      </c>
      <c r="O18" s="52">
        <v>0</v>
      </c>
      <c r="P18" s="52">
        <v>0</v>
      </c>
      <c r="Q18" s="52">
        <v>0</v>
      </c>
      <c r="R18" s="52">
        <v>0</v>
      </c>
      <c r="S18" s="52">
        <v>0</v>
      </c>
      <c r="T18" s="52">
        <v>0</v>
      </c>
      <c r="U18" s="52">
        <v>0</v>
      </c>
      <c r="V18" s="52">
        <v>0</v>
      </c>
      <c r="W18" s="52">
        <v>0</v>
      </c>
      <c r="X18" s="52">
        <v>0</v>
      </c>
      <c r="Y18" s="52">
        <v>0</v>
      </c>
      <c r="Z18" s="52">
        <v>1032069.36</v>
      </c>
      <c r="AA18" s="52">
        <v>1073553.4900000002</v>
      </c>
      <c r="AB18" s="52">
        <v>1038822.47</v>
      </c>
      <c r="AC18" s="52">
        <v>1008838.5199999999</v>
      </c>
      <c r="AD18" s="52">
        <v>1008717.18</v>
      </c>
      <c r="AE18" s="52">
        <v>1005519</v>
      </c>
      <c r="AF18" s="52">
        <v>978638.39000000013</v>
      </c>
      <c r="AG18" s="52">
        <v>950542.5</v>
      </c>
      <c r="AH18" s="52">
        <v>940769.41</v>
      </c>
      <c r="AI18" s="52">
        <v>854617.03</v>
      </c>
      <c r="AJ18" s="52">
        <v>694484.54</v>
      </c>
      <c r="AK18" s="52">
        <v>127878.45</v>
      </c>
      <c r="AL18" s="52">
        <v>0</v>
      </c>
      <c r="AM18" s="52">
        <v>0</v>
      </c>
      <c r="AN18" s="52">
        <v>0</v>
      </c>
      <c r="AO18" s="52">
        <v>8.7899999999999991</v>
      </c>
      <c r="AP18" s="52">
        <v>28.79</v>
      </c>
      <c r="AQ18" s="52">
        <v>28.79</v>
      </c>
      <c r="AR18" s="52">
        <v>61.449999999999996</v>
      </c>
      <c r="AS18" s="52">
        <v>101.44999999999999</v>
      </c>
      <c r="AT18" s="52">
        <v>101.44999999999999</v>
      </c>
      <c r="AU18" s="52">
        <v>101.44999999999999</v>
      </c>
      <c r="AV18" s="52">
        <v>348.83000000000004</v>
      </c>
      <c r="AW18" s="52">
        <v>8687.02</v>
      </c>
      <c r="AX18" s="52">
        <v>0</v>
      </c>
      <c r="AY18" s="52">
        <v>0</v>
      </c>
      <c r="AZ18" s="52">
        <v>0</v>
      </c>
      <c r="BA18" s="52">
        <v>0</v>
      </c>
      <c r="BB18" s="52">
        <v>0</v>
      </c>
      <c r="BC18" s="52">
        <v>0</v>
      </c>
      <c r="BD18" s="52">
        <v>0</v>
      </c>
      <c r="BE18" s="52">
        <v>0</v>
      </c>
      <c r="BF18" s="52">
        <v>0</v>
      </c>
      <c r="BG18" s="52">
        <v>0</v>
      </c>
      <c r="BH18" s="52">
        <v>0</v>
      </c>
      <c r="BI18" s="52">
        <v>0</v>
      </c>
      <c r="BJ18" s="52">
        <v>17940869.249999996</v>
      </c>
      <c r="BK18" s="52">
        <v>0</v>
      </c>
      <c r="BL18" s="52">
        <v>10714450.34</v>
      </c>
      <c r="BM18" s="52">
        <v>9468.02</v>
      </c>
      <c r="BN18" s="52">
        <v>0</v>
      </c>
    </row>
    <row r="21" spans="1:66">
      <c r="A21" s="53" t="s">
        <v>82</v>
      </c>
    </row>
    <row r="22" spans="1:66">
      <c r="A22" s="51" t="s">
        <v>70</v>
      </c>
      <c r="Z22" s="55"/>
      <c r="AA22" s="55"/>
      <c r="AB22" s="55"/>
      <c r="AC22" s="55"/>
      <c r="AD22" s="55"/>
      <c r="AE22" s="55"/>
      <c r="AF22" s="55"/>
      <c r="AG22" s="55"/>
      <c r="AH22" s="55"/>
      <c r="AI22" s="55"/>
      <c r="AJ22" s="55"/>
      <c r="AK22" s="55">
        <f>+(Y8+AK8)/M8</f>
        <v>0.2252323918555838</v>
      </c>
      <c r="AL22" s="55"/>
      <c r="AM22" s="55"/>
      <c r="AN22" s="55"/>
      <c r="AO22" s="55"/>
      <c r="AP22" s="55"/>
      <c r="AQ22" s="55"/>
      <c r="AR22" s="55"/>
      <c r="AS22" s="55"/>
      <c r="AT22" s="55"/>
      <c r="AU22" s="55"/>
      <c r="AV22" s="55"/>
      <c r="AW22" s="55">
        <f>+AW8/M8</f>
        <v>0.69614448927883688</v>
      </c>
      <c r="AX22" s="55"/>
      <c r="AY22" s="55"/>
      <c r="AZ22" s="55"/>
      <c r="BA22" s="55"/>
      <c r="BB22" s="55"/>
      <c r="BC22" s="55"/>
      <c r="BD22" s="55"/>
      <c r="BE22" s="55"/>
      <c r="BF22" s="55"/>
      <c r="BG22" s="55"/>
      <c r="BH22" s="55"/>
      <c r="BI22" s="55">
        <f>+BI8/M8</f>
        <v>2.2606126870253075E-2</v>
      </c>
      <c r="BJ22" s="55"/>
      <c r="BK22" s="48"/>
      <c r="BL22" s="56">
        <f>(+BK8+BL8)/$BJ8</f>
        <v>0.2252323918555838</v>
      </c>
      <c r="BM22" s="56">
        <f t="shared" ref="BM22:BN24" si="0">+BM8/$BJ8</f>
        <v>0.69614448927883688</v>
      </c>
      <c r="BN22" s="56">
        <f t="shared" si="0"/>
        <v>2.2606126870253075E-2</v>
      </c>
    </row>
    <row r="23" spans="1:66">
      <c r="A23" s="51" t="s">
        <v>42</v>
      </c>
      <c r="Z23" s="55">
        <f t="shared" ref="Z23:AJ26" si="1">+(N9+Z9)/B9</f>
        <v>0.94862460405643867</v>
      </c>
      <c r="AA23" s="55">
        <f t="shared" si="1"/>
        <v>0.95618145512876596</v>
      </c>
      <c r="AB23" s="55">
        <f t="shared" si="1"/>
        <v>0.94411170026510216</v>
      </c>
      <c r="AC23" s="55">
        <f t="shared" si="1"/>
        <v>0.95624581389010577</v>
      </c>
      <c r="AD23" s="55">
        <f t="shared" si="1"/>
        <v>0.94344879164732087</v>
      </c>
      <c r="AE23" s="55">
        <f t="shared" si="1"/>
        <v>0.94551922796336663</v>
      </c>
      <c r="AF23" s="55">
        <f t="shared" si="1"/>
        <v>0.93458541787975935</v>
      </c>
      <c r="AG23" s="55">
        <f t="shared" si="1"/>
        <v>0.92493767503763213</v>
      </c>
      <c r="AH23" s="55">
        <f t="shared" si="1"/>
        <v>0.89764629507672467</v>
      </c>
      <c r="AI23" s="55">
        <f t="shared" si="1"/>
        <v>0.87308274792763008</v>
      </c>
      <c r="AJ23" s="55">
        <f t="shared" si="1"/>
        <v>0.7814703739946347</v>
      </c>
      <c r="AK23" s="55">
        <f>+(Y9+AK9)/M9</f>
        <v>0.29373676778439678</v>
      </c>
      <c r="AL23" s="55">
        <f t="shared" ref="AL23:AV25" si="2">+AL9/B9</f>
        <v>1.452650449976735E-2</v>
      </c>
      <c r="AM23" s="55">
        <f t="shared" si="2"/>
        <v>1.475608826920894E-2</v>
      </c>
      <c r="AN23" s="55">
        <f t="shared" si="2"/>
        <v>1.5621913795951538E-2</v>
      </c>
      <c r="AO23" s="55">
        <f t="shared" si="2"/>
        <v>1.8043466218777161E-2</v>
      </c>
      <c r="AP23" s="55">
        <f t="shared" si="2"/>
        <v>2.0307729775645843E-2</v>
      </c>
      <c r="AQ23" s="55">
        <f t="shared" si="2"/>
        <v>2.3088995167595914E-2</v>
      </c>
      <c r="AR23" s="55">
        <f t="shared" si="2"/>
        <v>3.0124369313453785E-2</v>
      </c>
      <c r="AS23" s="55">
        <f t="shared" si="2"/>
        <v>4.0353853708945668E-2</v>
      </c>
      <c r="AT23" s="55">
        <f t="shared" si="2"/>
        <v>5.4879880056915999E-2</v>
      </c>
      <c r="AU23" s="55">
        <f t="shared" si="2"/>
        <v>8.0236379085335888E-2</v>
      </c>
      <c r="AV23" s="55">
        <f t="shared" si="2"/>
        <v>0.17165866651021527</v>
      </c>
      <c r="AW23" s="55">
        <f>+AW9/M9</f>
        <v>0.65385933826705767</v>
      </c>
      <c r="AX23" s="55">
        <f t="shared" ref="AX23:BH24" si="3">+AX9/B9</f>
        <v>1.0013023429488836E-2</v>
      </c>
      <c r="AY23" s="55">
        <f t="shared" si="3"/>
        <v>1.0239346346211558E-2</v>
      </c>
      <c r="AZ23" s="55">
        <f t="shared" si="3"/>
        <v>9.956773523636827E-3</v>
      </c>
      <c r="BA23" s="55">
        <f t="shared" si="3"/>
        <v>1.131203641704351E-2</v>
      </c>
      <c r="BB23" s="55">
        <f t="shared" si="3"/>
        <v>1.1432407690197304E-2</v>
      </c>
      <c r="BC23" s="55">
        <f t="shared" si="3"/>
        <v>1.1756439560495359E-2</v>
      </c>
      <c r="BD23" s="55">
        <f t="shared" si="3"/>
        <v>1.2709432968708011E-2</v>
      </c>
      <c r="BE23" s="55">
        <f t="shared" si="3"/>
        <v>1.4413785441316074E-2</v>
      </c>
      <c r="BF23" s="55">
        <f t="shared" si="3"/>
        <v>1.5227134484466375E-2</v>
      </c>
      <c r="BG23" s="55">
        <f t="shared" si="3"/>
        <v>1.4953339942253141E-2</v>
      </c>
      <c r="BH23" s="55">
        <f t="shared" si="3"/>
        <v>1.5912843823743077E-2</v>
      </c>
      <c r="BI23" s="55">
        <f>+BI9/M9</f>
        <v>1.8863711356379105E-2</v>
      </c>
      <c r="BJ23" s="55"/>
      <c r="BK23" s="48"/>
      <c r="BL23" s="56">
        <f>(+BK9+BL9)/$BJ9</f>
        <v>0.86506013480858102</v>
      </c>
      <c r="BM23" s="56">
        <f t="shared" si="0"/>
        <v>9.6350207372854837E-2</v>
      </c>
      <c r="BN23" s="56">
        <f t="shared" si="0"/>
        <v>1.3141488811384581E-2</v>
      </c>
    </row>
    <row r="24" spans="1:66">
      <c r="A24" s="51" t="s">
        <v>55</v>
      </c>
      <c r="Z24" s="55">
        <f t="shared" si="1"/>
        <v>0.94080922096431274</v>
      </c>
      <c r="AA24" s="55">
        <f t="shared" si="1"/>
        <v>0.95146377652125957</v>
      </c>
      <c r="AB24" s="55">
        <f t="shared" si="1"/>
        <v>0.93878292565944732</v>
      </c>
      <c r="AC24" s="55">
        <f t="shared" si="1"/>
        <v>0.9477291195006281</v>
      </c>
      <c r="AD24" s="55">
        <f t="shared" si="1"/>
        <v>0.94968850520743398</v>
      </c>
      <c r="AE24" s="55">
        <f t="shared" si="1"/>
        <v>0.94489360739209127</v>
      </c>
      <c r="AF24" s="55">
        <f t="shared" si="1"/>
        <v>0.93541490066472843</v>
      </c>
      <c r="AG24" s="55">
        <f t="shared" si="1"/>
        <v>0.92860503546835171</v>
      </c>
      <c r="AH24" s="55">
        <f t="shared" si="1"/>
        <v>0.92704871764823182</v>
      </c>
      <c r="AI24" s="55">
        <f t="shared" si="1"/>
        <v>0.90088226317046083</v>
      </c>
      <c r="AJ24" s="55">
        <f t="shared" si="1"/>
        <v>0.79905396355607472</v>
      </c>
      <c r="AK24" s="55">
        <f>+(Y10+AK10)/M10</f>
        <v>0.2981951010643919</v>
      </c>
      <c r="AL24" s="55">
        <f t="shared" si="2"/>
        <v>1.4847528815932088E-2</v>
      </c>
      <c r="AM24" s="55">
        <f t="shared" si="2"/>
        <v>1.5130555902266829E-2</v>
      </c>
      <c r="AN24" s="55">
        <f t="shared" si="2"/>
        <v>1.5588789428066406E-2</v>
      </c>
      <c r="AO24" s="55">
        <f t="shared" si="2"/>
        <v>1.6674764850304485E-2</v>
      </c>
      <c r="AP24" s="55">
        <f t="shared" si="2"/>
        <v>1.9485372225066831E-2</v>
      </c>
      <c r="AQ24" s="55">
        <f t="shared" si="2"/>
        <v>2.1344861533864307E-2</v>
      </c>
      <c r="AR24" s="55">
        <f t="shared" si="2"/>
        <v>2.7497209229584475E-2</v>
      </c>
      <c r="AS24" s="55">
        <f t="shared" si="2"/>
        <v>3.6612757193201374E-2</v>
      </c>
      <c r="AT24" s="55">
        <f t="shared" si="2"/>
        <v>5.1542097878504889E-2</v>
      </c>
      <c r="AU24" s="55">
        <f t="shared" si="2"/>
        <v>7.7116947552848952E-2</v>
      </c>
      <c r="AV24" s="55">
        <f t="shared" si="2"/>
        <v>0.15603422747630347</v>
      </c>
      <c r="AW24" s="55">
        <f>+AW10/M10</f>
        <v>0.64410537825986824</v>
      </c>
      <c r="AX24" s="55">
        <f t="shared" si="3"/>
        <v>5.019934852118808E-3</v>
      </c>
      <c r="AY24" s="55">
        <f t="shared" si="3"/>
        <v>5.0834550800176667E-3</v>
      </c>
      <c r="AZ24" s="55">
        <f t="shared" si="3"/>
        <v>4.7565245297355634E-3</v>
      </c>
      <c r="BA24" s="55">
        <f t="shared" si="3"/>
        <v>4.7151418854895844E-3</v>
      </c>
      <c r="BB24" s="55">
        <f t="shared" si="3"/>
        <v>4.7608196532363586E-3</v>
      </c>
      <c r="BC24" s="55">
        <f t="shared" si="3"/>
        <v>4.9818930849490576E-3</v>
      </c>
      <c r="BD24" s="55">
        <f t="shared" si="3"/>
        <v>5.2103392056748934E-3</v>
      </c>
      <c r="BE24" s="55">
        <f t="shared" si="3"/>
        <v>5.3106977502556593E-3</v>
      </c>
      <c r="BF24" s="55">
        <f t="shared" si="3"/>
        <v>6.5787582711419237E-3</v>
      </c>
      <c r="BG24" s="55">
        <f t="shared" si="3"/>
        <v>7.1895269315935071E-3</v>
      </c>
      <c r="BH24" s="55">
        <f t="shared" si="3"/>
        <v>6.8875924482321828E-3</v>
      </c>
      <c r="BI24" s="55">
        <f>+BI10/M10</f>
        <v>8.7893178617257008E-3</v>
      </c>
      <c r="BJ24" s="55"/>
      <c r="BK24" s="48"/>
      <c r="BL24" s="56">
        <f>(+BK10+BL10)/$BJ10</f>
        <v>0.87286374033655056</v>
      </c>
      <c r="BM24" s="56">
        <f t="shared" si="0"/>
        <v>9.0520725269088845E-2</v>
      </c>
      <c r="BN24" s="56">
        <f t="shared" si="0"/>
        <v>5.77498368163818E-3</v>
      </c>
    </row>
    <row r="25" spans="1:66">
      <c r="A25" s="51" t="s">
        <v>59</v>
      </c>
      <c r="Z25" s="55">
        <f t="shared" si="1"/>
        <v>0.95941931097489341</v>
      </c>
      <c r="AA25" s="55">
        <f t="shared" si="1"/>
        <v>0.95542142498656557</v>
      </c>
      <c r="AB25" s="55">
        <f t="shared" si="1"/>
        <v>0.95203319205180315</v>
      </c>
      <c r="AC25" s="55">
        <f t="shared" si="1"/>
        <v>0.9544605814997017</v>
      </c>
      <c r="AD25" s="55">
        <f t="shared" si="1"/>
        <v>0.94604201880014516</v>
      </c>
      <c r="AE25" s="55">
        <f t="shared" si="1"/>
        <v>0.94920065564830802</v>
      </c>
      <c r="AF25" s="55">
        <f t="shared" si="1"/>
        <v>0.92530462269512148</v>
      </c>
      <c r="AG25" s="55">
        <f t="shared" si="1"/>
        <v>0.91508010232749071</v>
      </c>
      <c r="AH25" s="55">
        <f t="shared" si="1"/>
        <v>0.90017492271563027</v>
      </c>
      <c r="AI25" s="55">
        <f t="shared" si="1"/>
        <v>0.881330100810226</v>
      </c>
      <c r="AJ25" s="55">
        <f t="shared" si="1"/>
        <v>0.80563630723494684</v>
      </c>
      <c r="AK25" s="55">
        <f>+(Y11+AK11)/M11</f>
        <v>0.28708997389827501</v>
      </c>
      <c r="AL25" s="55">
        <f t="shared" si="2"/>
        <v>9.5368514813383883E-3</v>
      </c>
      <c r="AM25" s="55">
        <f t="shared" si="2"/>
        <v>1.0566749567841876E-2</v>
      </c>
      <c r="AN25" s="55">
        <f t="shared" si="2"/>
        <v>1.192084650990417E-2</v>
      </c>
      <c r="AO25" s="55">
        <f t="shared" si="2"/>
        <v>1.3638145717155428E-2</v>
      </c>
      <c r="AP25" s="55">
        <f t="shared" si="2"/>
        <v>1.6964746546333714E-2</v>
      </c>
      <c r="AQ25" s="55">
        <f t="shared" si="2"/>
        <v>2.237116921946387E-2</v>
      </c>
      <c r="AR25" s="55">
        <f t="shared" si="2"/>
        <v>2.8314321411726288E-2</v>
      </c>
      <c r="AS25" s="55">
        <f t="shared" si="2"/>
        <v>3.5934406632565197E-2</v>
      </c>
      <c r="AT25" s="55">
        <f t="shared" si="2"/>
        <v>5.0814338306734187E-2</v>
      </c>
      <c r="AU25" s="55">
        <f t="shared" si="2"/>
        <v>7.0531870573205577E-2</v>
      </c>
      <c r="AV25" s="55">
        <f t="shared" si="2"/>
        <v>0.14803124394341113</v>
      </c>
      <c r="AW25" s="55">
        <f>+AW11/M11</f>
        <v>0.64118595335604889</v>
      </c>
      <c r="AX25" s="55"/>
      <c r="AY25" s="55"/>
      <c r="AZ25" s="55"/>
      <c r="BA25" s="55"/>
      <c r="BB25" s="55"/>
      <c r="BC25" s="55"/>
      <c r="BD25" s="55"/>
      <c r="BE25" s="55"/>
      <c r="BF25" s="55"/>
      <c r="BG25" s="55"/>
      <c r="BH25" s="55"/>
      <c r="BI25" s="55"/>
      <c r="BJ25" s="55"/>
      <c r="BK25" s="48"/>
      <c r="BL25" s="56">
        <f>(+BK11+BL11)/$BJ11</f>
        <v>0.86515492126765636</v>
      </c>
      <c r="BM25" s="56">
        <f>+BM11/$BJ11</f>
        <v>9.2029266074367053E-2</v>
      </c>
      <c r="BN25" s="56"/>
    </row>
    <row r="26" spans="1:66">
      <c r="A26" s="51" t="s">
        <v>65</v>
      </c>
      <c r="Z26" s="55">
        <f t="shared" si="1"/>
        <v>0.93972181089630269</v>
      </c>
      <c r="AA26" s="55">
        <f t="shared" si="1"/>
        <v>0.93446727732419488</v>
      </c>
      <c r="AB26" s="55">
        <f t="shared" si="1"/>
        <v>0.9225064785057191</v>
      </c>
      <c r="AC26" s="55">
        <f t="shared" si="1"/>
        <v>0.92200866137490511</v>
      </c>
      <c r="AD26" s="55">
        <f t="shared" si="1"/>
        <v>0.91252964827790195</v>
      </c>
      <c r="AE26" s="55">
        <f t="shared" si="1"/>
        <v>0.91148767985052193</v>
      </c>
      <c r="AF26" s="55">
        <f t="shared" si="1"/>
        <v>0.90288232432071824</v>
      </c>
      <c r="AG26" s="55">
        <f t="shared" si="1"/>
        <v>0.89641276545779636</v>
      </c>
      <c r="AH26" s="55">
        <f t="shared" si="1"/>
        <v>0.86830205280287831</v>
      </c>
      <c r="AI26" s="55">
        <f t="shared" si="1"/>
        <v>0.8347554006696124</v>
      </c>
      <c r="AJ26" s="55">
        <f t="shared" si="1"/>
        <v>0.68948162587872208</v>
      </c>
      <c r="AK26" s="55">
        <f>+(Y12+AK12)/M12</f>
        <v>0.14829468264212112</v>
      </c>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48"/>
      <c r="BL26" s="56">
        <f>(+BK12+BL12)/$BJ12</f>
        <v>0.82867571470985157</v>
      </c>
      <c r="BM26" s="56"/>
      <c r="BN26" s="56"/>
    </row>
    <row r="27" spans="1:66">
      <c r="A27" s="53" t="s">
        <v>83</v>
      </c>
    </row>
    <row r="28" spans="1:66">
      <c r="A28" s="51" t="s">
        <v>70</v>
      </c>
      <c r="Z28" s="55"/>
      <c r="AA28" s="55"/>
      <c r="AB28" s="55"/>
      <c r="AC28" s="55"/>
      <c r="AD28" s="55"/>
      <c r="AE28" s="55"/>
      <c r="AF28" s="55"/>
      <c r="AG28" s="55"/>
      <c r="AH28" s="55"/>
      <c r="AI28" s="55"/>
      <c r="AJ28" s="55"/>
      <c r="AK28" s="55">
        <f>+(Y14+AK14)/M14</f>
        <v>0.22317793502437536</v>
      </c>
      <c r="AL28" s="55"/>
      <c r="AM28" s="55"/>
      <c r="AN28" s="55"/>
      <c r="AO28" s="55"/>
      <c r="AP28" s="55"/>
      <c r="AQ28" s="55"/>
      <c r="AR28" s="55"/>
      <c r="AS28" s="55"/>
      <c r="AT28" s="55"/>
      <c r="AU28" s="55"/>
      <c r="AV28" s="55"/>
      <c r="AW28" s="55">
        <f>+AW14/M14</f>
        <v>0.4483489461821894</v>
      </c>
      <c r="AX28" s="55"/>
      <c r="AY28" s="55"/>
      <c r="AZ28" s="55"/>
      <c r="BA28" s="55"/>
      <c r="BB28" s="55"/>
      <c r="BC28" s="55"/>
      <c r="BD28" s="55"/>
      <c r="BE28" s="55"/>
      <c r="BF28" s="55"/>
      <c r="BG28" s="55"/>
      <c r="BH28" s="55"/>
      <c r="BI28" s="55">
        <f>+BI14/M14</f>
        <v>6.2079070983869063E-2</v>
      </c>
      <c r="BJ28" s="55"/>
      <c r="BK28" s="48"/>
      <c r="BL28" s="56">
        <f>(+BK14+BL14)/$BJ14</f>
        <v>0.22317793502437536</v>
      </c>
      <c r="BM28" s="56">
        <f t="shared" ref="BM28:BN30" si="4">+BM14/$BJ14</f>
        <v>0.4483489461821894</v>
      </c>
      <c r="BN28" s="56">
        <f t="shared" si="4"/>
        <v>6.2079070983869063E-2</v>
      </c>
    </row>
    <row r="29" spans="1:66">
      <c r="A29" s="51" t="s">
        <v>42</v>
      </c>
      <c r="Z29" s="55">
        <f t="shared" ref="Z29:AJ32" si="5">+(N15+Z15)/B15</f>
        <v>0.80146082074510727</v>
      </c>
      <c r="AA29" s="55">
        <f t="shared" si="5"/>
        <v>0.70570809996701167</v>
      </c>
      <c r="AB29" s="55">
        <f t="shared" si="5"/>
        <v>0.66889456863451491</v>
      </c>
      <c r="AC29" s="55">
        <f t="shared" si="5"/>
        <v>0.74547379242045997</v>
      </c>
      <c r="AD29" s="55">
        <f t="shared" si="5"/>
        <v>0.73373869612662901</v>
      </c>
      <c r="AE29" s="55">
        <f t="shared" si="5"/>
        <v>0.69712753087166612</v>
      </c>
      <c r="AF29" s="55">
        <f t="shared" si="5"/>
        <v>0.71393645069162648</v>
      </c>
      <c r="AG29" s="55">
        <f t="shared" si="5"/>
        <v>0.71039029485169847</v>
      </c>
      <c r="AH29" s="55">
        <f t="shared" si="5"/>
        <v>0.66861608514022741</v>
      </c>
      <c r="AI29" s="55">
        <f t="shared" si="5"/>
        <v>0.61243304045779379</v>
      </c>
      <c r="AJ29" s="55">
        <f t="shared" si="5"/>
        <v>0.56881454780182084</v>
      </c>
      <c r="AK29" s="55">
        <f>+(Y15+AK15)/M15</f>
        <v>0.27558343176125061</v>
      </c>
      <c r="AL29" s="55">
        <f t="shared" ref="AL29:AV31" si="6">+AL15/B15</f>
        <v>4.2084139789404347E-2</v>
      </c>
      <c r="AM29" s="55">
        <f t="shared" si="6"/>
        <v>3.8851757327055751E-2</v>
      </c>
      <c r="AN29" s="55">
        <f t="shared" si="6"/>
        <v>4.116250024464304E-2</v>
      </c>
      <c r="AO29" s="55">
        <f t="shared" si="6"/>
        <v>4.6461815124978642E-2</v>
      </c>
      <c r="AP29" s="55">
        <f t="shared" si="6"/>
        <v>4.9907066165876236E-2</v>
      </c>
      <c r="AQ29" s="55">
        <f t="shared" si="6"/>
        <v>4.8632520051030519E-2</v>
      </c>
      <c r="AR29" s="55">
        <f t="shared" si="6"/>
        <v>5.6033770005668254E-2</v>
      </c>
      <c r="AS29" s="55">
        <f t="shared" si="6"/>
        <v>6.3987997782460018E-2</v>
      </c>
      <c r="AT29" s="55">
        <f t="shared" si="6"/>
        <v>6.7763730589542479E-2</v>
      </c>
      <c r="AU29" s="55">
        <f t="shared" si="6"/>
        <v>8.3181408974500853E-2</v>
      </c>
      <c r="AV29" s="55">
        <f t="shared" si="6"/>
        <v>0.16111121162244252</v>
      </c>
      <c r="AW29" s="55">
        <f>+AW15/M15</f>
        <v>0.4166788336385443</v>
      </c>
      <c r="AX29" s="55">
        <f t="shared" ref="AX29:BH30" si="7">+AX15/B15</f>
        <v>3.9552075534704523E-2</v>
      </c>
      <c r="AY29" s="55">
        <f t="shared" si="7"/>
        <v>3.4640113809968405E-2</v>
      </c>
      <c r="AZ29" s="55">
        <f t="shared" si="7"/>
        <v>3.4824744973219739E-2</v>
      </c>
      <c r="BA29" s="55">
        <f t="shared" si="7"/>
        <v>3.7064716553921462E-2</v>
      </c>
      <c r="BB29" s="55">
        <f t="shared" si="7"/>
        <v>3.8925647206741194E-2</v>
      </c>
      <c r="BC29" s="55">
        <f t="shared" si="7"/>
        <v>3.8795331030618885E-2</v>
      </c>
      <c r="BD29" s="55">
        <f t="shared" si="7"/>
        <v>4.1940696284254189E-2</v>
      </c>
      <c r="BE29" s="55">
        <f t="shared" si="7"/>
        <v>4.3178877390054819E-2</v>
      </c>
      <c r="BF29" s="55">
        <f t="shared" si="7"/>
        <v>4.2899533572981888E-2</v>
      </c>
      <c r="BG29" s="55">
        <f t="shared" si="7"/>
        <v>4.4048495602124309E-2</v>
      </c>
      <c r="BH29" s="55">
        <f t="shared" si="7"/>
        <v>4.7921765951638724E-2</v>
      </c>
      <c r="BI29" s="55">
        <f>+BI15/M15</f>
        <v>4.8007365081510302E-2</v>
      </c>
      <c r="BJ29" s="55"/>
      <c r="BK29" s="48"/>
      <c r="BL29" s="56">
        <f>(+BK15+BL15)/$BJ15</f>
        <v>0.6564957622162032</v>
      </c>
      <c r="BM29" s="56">
        <f t="shared" si="4"/>
        <v>9.3629413253536325E-2</v>
      </c>
      <c r="BN29" s="56">
        <f t="shared" si="4"/>
        <v>4.0953648614184442E-2</v>
      </c>
    </row>
    <row r="30" spans="1:66">
      <c r="A30" s="51" t="s">
        <v>55</v>
      </c>
      <c r="Z30" s="55">
        <f t="shared" si="5"/>
        <v>0.69123610350566511</v>
      </c>
      <c r="AA30" s="55">
        <f t="shared" si="5"/>
        <v>0.69077362155995969</v>
      </c>
      <c r="AB30" s="55">
        <f t="shared" si="5"/>
        <v>0.62415411849961089</v>
      </c>
      <c r="AC30" s="55">
        <f t="shared" si="5"/>
        <v>0.69443781090998014</v>
      </c>
      <c r="AD30" s="55">
        <f t="shared" si="5"/>
        <v>0.69647669205429941</v>
      </c>
      <c r="AE30" s="55">
        <f t="shared" si="5"/>
        <v>0.66781184317931852</v>
      </c>
      <c r="AF30" s="55">
        <f t="shared" si="5"/>
        <v>0.70497676076242222</v>
      </c>
      <c r="AG30" s="55">
        <f t="shared" si="5"/>
        <v>0.66858015480472388</v>
      </c>
      <c r="AH30" s="55">
        <f t="shared" si="5"/>
        <v>0.65811463286322891</v>
      </c>
      <c r="AI30" s="55">
        <f t="shared" si="5"/>
        <v>0.59429730226540989</v>
      </c>
      <c r="AJ30" s="55">
        <f t="shared" si="5"/>
        <v>1.00255217249693</v>
      </c>
      <c r="AK30" s="55">
        <f>+(Y16+AK16)/M16</f>
        <v>0.264287275108258</v>
      </c>
      <c r="AL30" s="55">
        <f t="shared" si="6"/>
        <v>3.3048649210619181E-2</v>
      </c>
      <c r="AM30" s="55">
        <f t="shared" si="6"/>
        <v>3.7236712037563832E-2</v>
      </c>
      <c r="AN30" s="55">
        <f t="shared" si="6"/>
        <v>3.6594883223869057E-2</v>
      </c>
      <c r="AO30" s="55">
        <f t="shared" si="6"/>
        <v>4.0340247113013025E-2</v>
      </c>
      <c r="AP30" s="55">
        <f t="shared" si="6"/>
        <v>4.3744435447228697E-2</v>
      </c>
      <c r="AQ30" s="55">
        <f t="shared" si="6"/>
        <v>4.672298010654842E-2</v>
      </c>
      <c r="AR30" s="55">
        <f t="shared" si="6"/>
        <v>5.5046327930793879E-2</v>
      </c>
      <c r="AS30" s="55">
        <f t="shared" si="6"/>
        <v>6.5319151432196632E-2</v>
      </c>
      <c r="AT30" s="55">
        <f t="shared" si="6"/>
        <v>7.3328903388013594E-2</v>
      </c>
      <c r="AU30" s="55">
        <f t="shared" si="6"/>
        <v>9.928774873973352E-2</v>
      </c>
      <c r="AV30" s="55">
        <f t="shared" si="6"/>
        <v>0.26886455310529667</v>
      </c>
      <c r="AW30" s="55">
        <f>+AW16/M16</f>
        <v>0.39487834166263036</v>
      </c>
      <c r="AX30" s="55">
        <f t="shared" si="7"/>
        <v>1.3703019676604637E-2</v>
      </c>
      <c r="AY30" s="55">
        <f t="shared" si="7"/>
        <v>1.5170068957671931E-2</v>
      </c>
      <c r="AZ30" s="55">
        <f t="shared" si="7"/>
        <v>1.3580871509077006E-2</v>
      </c>
      <c r="BA30" s="55">
        <f t="shared" si="7"/>
        <v>1.4845188989618079E-2</v>
      </c>
      <c r="BB30" s="55">
        <f t="shared" si="7"/>
        <v>1.5416052900445676E-2</v>
      </c>
      <c r="BC30" s="55">
        <f t="shared" si="7"/>
        <v>1.6092236373130016E-2</v>
      </c>
      <c r="BD30" s="55">
        <f t="shared" si="7"/>
        <v>1.7968280687519659E-2</v>
      </c>
      <c r="BE30" s="55">
        <f t="shared" si="7"/>
        <v>1.9398399420807774E-2</v>
      </c>
      <c r="BF30" s="55">
        <f t="shared" si="7"/>
        <v>2.0060638744819878E-2</v>
      </c>
      <c r="BG30" s="55">
        <f t="shared" si="7"/>
        <v>1.9624183611117028E-2</v>
      </c>
      <c r="BH30" s="55">
        <f t="shared" si="7"/>
        <v>3.8741024452785149E-2</v>
      </c>
      <c r="BI30" s="55">
        <f>+BI16/M16</f>
        <v>2.2841175303662975E-2</v>
      </c>
      <c r="BJ30" s="55"/>
      <c r="BK30" s="48"/>
      <c r="BL30" s="56">
        <f>(+BK16+BL16)/$BJ16</f>
        <v>0.6465049755487472</v>
      </c>
      <c r="BM30" s="56">
        <f t="shared" si="4"/>
        <v>9.5901542969494588E-2</v>
      </c>
      <c r="BN30" s="56">
        <f t="shared" si="4"/>
        <v>1.8258825550766737E-2</v>
      </c>
    </row>
    <row r="31" spans="1:66">
      <c r="A31" s="51" t="s">
        <v>59</v>
      </c>
      <c r="Z31" s="55">
        <f t="shared" si="5"/>
        <v>0.68496890163137636</v>
      </c>
      <c r="AA31" s="55">
        <f t="shared" si="5"/>
        <v>0.80325072583978274</v>
      </c>
      <c r="AB31" s="55">
        <f t="shared" si="5"/>
        <v>0.71710122427530276</v>
      </c>
      <c r="AC31" s="55">
        <f t="shared" si="5"/>
        <v>0.68710285352059697</v>
      </c>
      <c r="AD31" s="55">
        <f t="shared" si="5"/>
        <v>0.67847203727789163</v>
      </c>
      <c r="AE31" s="55">
        <f t="shared" si="5"/>
        <v>1.3104716440163757</v>
      </c>
      <c r="AF31" s="55">
        <f t="shared" si="5"/>
        <v>0.70024547562495121</v>
      </c>
      <c r="AG31" s="55">
        <f t="shared" si="5"/>
        <v>0.67103615867648136</v>
      </c>
      <c r="AH31" s="55">
        <f t="shared" si="5"/>
        <v>0.67069662519061957</v>
      </c>
      <c r="AI31" s="55">
        <f t="shared" si="5"/>
        <v>0.60056929731663022</v>
      </c>
      <c r="AJ31" s="55">
        <f t="shared" si="5"/>
        <v>1.0122652535114918</v>
      </c>
      <c r="AK31" s="55">
        <f>+(Y17+AK17)/M17</f>
        <v>0.26825470823563818</v>
      </c>
      <c r="AL31" s="55">
        <f t="shared" si="6"/>
        <v>2.5706216033502642E-2</v>
      </c>
      <c r="AM31" s="55">
        <f t="shared" si="6"/>
        <v>3.2781078773219716E-2</v>
      </c>
      <c r="AN31" s="55">
        <f t="shared" si="6"/>
        <v>3.0648214191899691E-2</v>
      </c>
      <c r="AO31" s="55">
        <f t="shared" si="6"/>
        <v>3.5872973681284524E-2</v>
      </c>
      <c r="AP31" s="55">
        <f t="shared" si="6"/>
        <v>3.7414763412964833E-2</v>
      </c>
      <c r="AQ31" s="55">
        <f t="shared" si="6"/>
        <v>8.3653485080447149E-2</v>
      </c>
      <c r="AR31" s="55">
        <f t="shared" si="6"/>
        <v>4.8956410036728071E-2</v>
      </c>
      <c r="AS31" s="55">
        <f t="shared" si="6"/>
        <v>5.2864800933551885E-2</v>
      </c>
      <c r="AT31" s="55">
        <f t="shared" si="6"/>
        <v>6.3636363811193322E-2</v>
      </c>
      <c r="AU31" s="55">
        <f t="shared" si="6"/>
        <v>0.11136621171079085</v>
      </c>
      <c r="AV31" s="55">
        <f t="shared" si="6"/>
        <v>0.27057374141877261</v>
      </c>
      <c r="AW31" s="55">
        <f>+AW17/M17</f>
        <v>0.44523667466905448</v>
      </c>
      <c r="AX31" s="55"/>
      <c r="AY31" s="55"/>
      <c r="AZ31" s="55"/>
      <c r="BA31" s="55"/>
      <c r="BB31" s="55"/>
      <c r="BC31" s="55"/>
      <c r="BD31" s="55"/>
      <c r="BE31" s="55"/>
      <c r="BF31" s="55"/>
      <c r="BG31" s="55"/>
      <c r="BH31" s="55"/>
      <c r="BI31" s="55"/>
      <c r="BJ31" s="55"/>
      <c r="BK31" s="48"/>
      <c r="BL31" s="56">
        <f>(+BK17+BL17)/$BJ17</f>
        <v>0.69349583517796853</v>
      </c>
      <c r="BM31" s="56">
        <f>+BM17/$BJ17</f>
        <v>0.10097551738383559</v>
      </c>
      <c r="BN31" s="56"/>
    </row>
    <row r="32" spans="1:66">
      <c r="A32" s="51" t="s">
        <v>65</v>
      </c>
      <c r="Z32" s="55">
        <f t="shared" si="5"/>
        <v>0.72389988657629867</v>
      </c>
      <c r="AA32" s="55">
        <f t="shared" si="5"/>
        <v>0.70695199535309083</v>
      </c>
      <c r="AB32" s="55">
        <f t="shared" si="5"/>
        <v>0.66757417647079165</v>
      </c>
      <c r="AC32" s="55">
        <f t="shared" si="5"/>
        <v>0.6480329200486894</v>
      </c>
      <c r="AD32" s="55">
        <f t="shared" si="5"/>
        <v>0.64337848431399858</v>
      </c>
      <c r="AE32" s="55">
        <f t="shared" si="5"/>
        <v>0.65990081277702395</v>
      </c>
      <c r="AF32" s="55">
        <f t="shared" si="5"/>
        <v>0.65891993456520537</v>
      </c>
      <c r="AG32" s="55">
        <f t="shared" si="5"/>
        <v>0.66368341104028516</v>
      </c>
      <c r="AH32" s="55">
        <f t="shared" si="5"/>
        <v>0.61755171604185355</v>
      </c>
      <c r="AI32" s="55">
        <f t="shared" si="5"/>
        <v>0.59108617209675285</v>
      </c>
      <c r="AJ32" s="55">
        <f t="shared" si="5"/>
        <v>0.46380866502963836</v>
      </c>
      <c r="AK32" s="55">
        <f>+(Y18+AK18)/M18</f>
        <v>9.0815954812478381E-2</v>
      </c>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48"/>
      <c r="BL32" s="56">
        <f>(+BK18+BL18)/$BJ18</f>
        <v>0.59720909788136389</v>
      </c>
      <c r="BM32" s="56"/>
      <c r="BN32" s="5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B88BA-A99D-403B-A5BE-1C1537DD94B1}">
  <dimension ref="A1:BN32"/>
  <sheetViews>
    <sheetView workbookViewId="0">
      <selection activeCell="A21" sqref="A21:A32"/>
    </sheetView>
  </sheetViews>
  <sheetFormatPr defaultRowHeight="15"/>
  <cols>
    <col min="1" max="1" width="14.5703125" bestFit="1" customWidth="1"/>
    <col min="2" max="2" width="21.28515625" bestFit="1" customWidth="1"/>
    <col min="3" max="13" width="10.5703125" bestFit="1" customWidth="1"/>
    <col min="14" max="14" width="19.5703125" bestFit="1" customWidth="1"/>
    <col min="15" max="25" width="3.140625" bestFit="1" customWidth="1"/>
    <col min="26" max="26" width="20.42578125" bestFit="1" customWidth="1"/>
    <col min="27" max="36" width="8" bestFit="1" customWidth="1"/>
    <col min="37" max="37" width="7" bestFit="1" customWidth="1"/>
    <col min="38" max="38" width="21.5703125" bestFit="1" customWidth="1"/>
    <col min="39" max="39" width="5.42578125" bestFit="1" customWidth="1"/>
    <col min="40" max="43" width="7" bestFit="1" customWidth="1"/>
    <col min="44" max="44" width="8" bestFit="1" customWidth="1"/>
    <col min="45" max="48" width="7" bestFit="1" customWidth="1"/>
    <col min="49" max="49" width="8" bestFit="1" customWidth="1"/>
    <col min="50" max="50" width="21.140625" bestFit="1" customWidth="1"/>
    <col min="51" max="54" width="3.140625" bestFit="1" customWidth="1"/>
    <col min="55" max="57" width="5.42578125" bestFit="1" customWidth="1"/>
    <col min="58" max="58" width="7" bestFit="1" customWidth="1"/>
    <col min="59" max="59" width="5.42578125" bestFit="1" customWidth="1"/>
    <col min="60" max="60" width="7" bestFit="1" customWidth="1"/>
    <col min="61" max="61" width="5.42578125" bestFit="1" customWidth="1"/>
    <col min="62" max="62" width="19.140625" bestFit="1" customWidth="1"/>
    <col min="63" max="63" width="24.5703125" bestFit="1" customWidth="1"/>
    <col min="64" max="64" width="25.5703125" bestFit="1" customWidth="1"/>
    <col min="65" max="65" width="26.5703125" bestFit="1" customWidth="1"/>
    <col min="66" max="66" width="26.28515625" bestFit="1" customWidth="1"/>
  </cols>
  <sheetData>
    <row r="1" spans="1:66">
      <c r="A1" s="49" t="s">
        <v>4</v>
      </c>
      <c r="B1" t="s">
        <v>12</v>
      </c>
    </row>
    <row r="2" spans="1:66">
      <c r="A2" s="49" t="s">
        <v>2</v>
      </c>
      <c r="B2" t="s">
        <v>26</v>
      </c>
    </row>
    <row r="4" spans="1:66">
      <c r="B4" s="49" t="s">
        <v>68</v>
      </c>
    </row>
    <row r="5" spans="1:66">
      <c r="B5" t="s">
        <v>71</v>
      </c>
      <c r="N5" t="s">
        <v>74</v>
      </c>
      <c r="Z5" t="s">
        <v>76</v>
      </c>
      <c r="AL5" t="s">
        <v>77</v>
      </c>
      <c r="AX5" t="s">
        <v>79</v>
      </c>
      <c r="BJ5" t="s">
        <v>72</v>
      </c>
      <c r="BK5" t="s">
        <v>73</v>
      </c>
      <c r="BL5" t="s">
        <v>75</v>
      </c>
      <c r="BM5" t="s">
        <v>78</v>
      </c>
      <c r="BN5" t="s">
        <v>80</v>
      </c>
    </row>
    <row r="6" spans="1:66">
      <c r="A6" s="49" t="s">
        <v>69</v>
      </c>
      <c r="B6" s="1">
        <v>2</v>
      </c>
      <c r="C6" s="1">
        <v>3</v>
      </c>
      <c r="D6" s="1">
        <v>4</v>
      </c>
      <c r="E6" s="1">
        <v>5</v>
      </c>
      <c r="F6" s="1">
        <v>6</v>
      </c>
      <c r="G6" s="1">
        <v>7</v>
      </c>
      <c r="H6" s="1">
        <v>8</v>
      </c>
      <c r="I6" s="1">
        <v>9</v>
      </c>
      <c r="J6" s="1">
        <v>10</v>
      </c>
      <c r="K6" s="1">
        <v>11</v>
      </c>
      <c r="L6" s="1">
        <v>12</v>
      </c>
      <c r="M6" s="1">
        <v>1</v>
      </c>
      <c r="N6" s="1">
        <v>2</v>
      </c>
      <c r="O6" s="1">
        <v>3</v>
      </c>
      <c r="P6" s="1">
        <v>4</v>
      </c>
      <c r="Q6" s="1">
        <v>5</v>
      </c>
      <c r="R6" s="1">
        <v>6</v>
      </c>
      <c r="S6" s="1">
        <v>7</v>
      </c>
      <c r="T6" s="1">
        <v>8</v>
      </c>
      <c r="U6" s="1">
        <v>9</v>
      </c>
      <c r="V6" s="1">
        <v>10</v>
      </c>
      <c r="W6" s="1">
        <v>11</v>
      </c>
      <c r="X6" s="1">
        <v>12</v>
      </c>
      <c r="Y6" s="1">
        <v>1</v>
      </c>
      <c r="Z6" s="1">
        <v>2</v>
      </c>
      <c r="AA6" s="1">
        <v>3</v>
      </c>
      <c r="AB6" s="1">
        <v>4</v>
      </c>
      <c r="AC6" s="1">
        <v>5</v>
      </c>
      <c r="AD6" s="1">
        <v>6</v>
      </c>
      <c r="AE6" s="1">
        <v>7</v>
      </c>
      <c r="AF6" s="1">
        <v>8</v>
      </c>
      <c r="AG6" s="1">
        <v>9</v>
      </c>
      <c r="AH6" s="1">
        <v>10</v>
      </c>
      <c r="AI6" s="1">
        <v>11</v>
      </c>
      <c r="AJ6" s="1">
        <v>12</v>
      </c>
      <c r="AK6" s="1">
        <v>1</v>
      </c>
      <c r="AL6" s="1">
        <v>2</v>
      </c>
      <c r="AM6" s="1">
        <v>3</v>
      </c>
      <c r="AN6" s="1">
        <v>4</v>
      </c>
      <c r="AO6" s="1">
        <v>5</v>
      </c>
      <c r="AP6" s="1">
        <v>6</v>
      </c>
      <c r="AQ6" s="1">
        <v>7</v>
      </c>
      <c r="AR6" s="1">
        <v>8</v>
      </c>
      <c r="AS6" s="1">
        <v>9</v>
      </c>
      <c r="AT6" s="1">
        <v>10</v>
      </c>
      <c r="AU6" s="1">
        <v>11</v>
      </c>
      <c r="AV6" s="1">
        <v>12</v>
      </c>
      <c r="AW6" s="1">
        <v>1</v>
      </c>
      <c r="AX6" s="1">
        <v>2</v>
      </c>
      <c r="AY6" s="1">
        <v>3</v>
      </c>
      <c r="AZ6" s="1">
        <v>4</v>
      </c>
      <c r="BA6" s="1">
        <v>5</v>
      </c>
      <c r="BB6" s="1">
        <v>6</v>
      </c>
      <c r="BC6" s="1">
        <v>7</v>
      </c>
      <c r="BD6" s="1">
        <v>8</v>
      </c>
      <c r="BE6" s="1">
        <v>9</v>
      </c>
      <c r="BF6" s="1">
        <v>10</v>
      </c>
      <c r="BG6" s="1">
        <v>11</v>
      </c>
      <c r="BH6" s="1">
        <v>12</v>
      </c>
      <c r="BI6" s="1">
        <v>1</v>
      </c>
    </row>
    <row r="7" spans="1:66">
      <c r="A7" s="50" t="s">
        <v>12</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row>
    <row r="8" spans="1:66">
      <c r="A8" s="51" t="s">
        <v>70</v>
      </c>
      <c r="B8" s="52"/>
      <c r="C8" s="52"/>
      <c r="D8" s="52"/>
      <c r="E8" s="52"/>
      <c r="F8" s="52"/>
      <c r="G8" s="52"/>
      <c r="H8" s="52"/>
      <c r="I8" s="52"/>
      <c r="J8" s="52"/>
      <c r="K8" s="52"/>
      <c r="L8" s="52"/>
      <c r="M8" s="52">
        <v>1803327.25</v>
      </c>
      <c r="N8" s="52"/>
      <c r="O8" s="52"/>
      <c r="P8" s="52"/>
      <c r="Q8" s="52"/>
      <c r="R8" s="52"/>
      <c r="S8" s="52"/>
      <c r="T8" s="52"/>
      <c r="U8" s="52"/>
      <c r="V8" s="52"/>
      <c r="W8" s="52"/>
      <c r="X8" s="52"/>
      <c r="Y8" s="52">
        <v>0</v>
      </c>
      <c r="Z8" s="52"/>
      <c r="AA8" s="52"/>
      <c r="AB8" s="52"/>
      <c r="AC8" s="52"/>
      <c r="AD8" s="52"/>
      <c r="AE8" s="52"/>
      <c r="AF8" s="52"/>
      <c r="AG8" s="52"/>
      <c r="AH8" s="52"/>
      <c r="AI8" s="52"/>
      <c r="AJ8" s="52"/>
      <c r="AK8" s="52">
        <v>3218.2</v>
      </c>
      <c r="AL8" s="52"/>
      <c r="AM8" s="52"/>
      <c r="AN8" s="52"/>
      <c r="AO8" s="52"/>
      <c r="AP8" s="52"/>
      <c r="AQ8" s="52"/>
      <c r="AR8" s="52"/>
      <c r="AS8" s="52"/>
      <c r="AT8" s="52"/>
      <c r="AU8" s="52"/>
      <c r="AV8" s="52"/>
      <c r="AW8" s="52">
        <v>23116.67</v>
      </c>
      <c r="AX8" s="52"/>
      <c r="AY8" s="52"/>
      <c r="AZ8" s="52"/>
      <c r="BA8" s="52"/>
      <c r="BB8" s="52"/>
      <c r="BC8" s="52"/>
      <c r="BD8" s="52"/>
      <c r="BE8" s="52"/>
      <c r="BF8" s="52"/>
      <c r="BG8" s="52"/>
      <c r="BH8" s="52"/>
      <c r="BI8" s="52">
        <v>90.62</v>
      </c>
      <c r="BJ8" s="52">
        <v>1803327.25</v>
      </c>
      <c r="BK8" s="52">
        <v>0</v>
      </c>
      <c r="BL8" s="52">
        <v>3218.2</v>
      </c>
      <c r="BM8" s="52">
        <v>23116.67</v>
      </c>
      <c r="BN8" s="52">
        <v>90.62</v>
      </c>
    </row>
    <row r="9" spans="1:66">
      <c r="A9" s="51" t="s">
        <v>42</v>
      </c>
      <c r="B9" s="52">
        <v>1366183.29</v>
      </c>
      <c r="C9" s="52">
        <v>1555326.59</v>
      </c>
      <c r="D9" s="52">
        <v>1513818.6</v>
      </c>
      <c r="E9" s="52">
        <v>1939845.55</v>
      </c>
      <c r="F9" s="52">
        <v>845315.82</v>
      </c>
      <c r="G9" s="52">
        <v>2859727.49</v>
      </c>
      <c r="H9" s="52">
        <v>3102731.03</v>
      </c>
      <c r="I9" s="52">
        <v>2275148.4900000002</v>
      </c>
      <c r="J9" s="52">
        <v>1882003.81</v>
      </c>
      <c r="K9" s="52">
        <v>1710721.67</v>
      </c>
      <c r="L9" s="52">
        <v>1568341.17</v>
      </c>
      <c r="M9" s="52">
        <v>1655137.08</v>
      </c>
      <c r="N9" s="52">
        <v>0</v>
      </c>
      <c r="O9" s="52">
        <v>0</v>
      </c>
      <c r="P9" s="52">
        <v>0</v>
      </c>
      <c r="Q9" s="52">
        <v>0</v>
      </c>
      <c r="R9" s="52">
        <v>0</v>
      </c>
      <c r="S9" s="52">
        <v>0</v>
      </c>
      <c r="T9" s="52">
        <v>0</v>
      </c>
      <c r="U9" s="52">
        <v>0</v>
      </c>
      <c r="V9" s="52">
        <v>0</v>
      </c>
      <c r="W9" s="52">
        <v>0</v>
      </c>
      <c r="X9" s="52">
        <v>0</v>
      </c>
      <c r="Y9" s="52">
        <v>0</v>
      </c>
      <c r="Z9" s="52">
        <v>25779.25</v>
      </c>
      <c r="AA9" s="52">
        <v>23986.51</v>
      </c>
      <c r="AB9" s="52">
        <v>24163.11</v>
      </c>
      <c r="AC9" s="52">
        <v>3726.77</v>
      </c>
      <c r="AD9" s="52">
        <v>3207.75</v>
      </c>
      <c r="AE9" s="52">
        <v>5657.52</v>
      </c>
      <c r="AF9" s="52">
        <v>5983.32</v>
      </c>
      <c r="AG9" s="52">
        <v>4961.5200000000004</v>
      </c>
      <c r="AH9" s="52">
        <v>4753.3999999999996</v>
      </c>
      <c r="AI9" s="52">
        <v>4817.3500000000004</v>
      </c>
      <c r="AJ9" s="52">
        <v>10312.99</v>
      </c>
      <c r="AK9" s="52">
        <v>1366.95</v>
      </c>
      <c r="AL9" s="52">
        <v>2328.0300000000002</v>
      </c>
      <c r="AM9" s="52">
        <v>0</v>
      </c>
      <c r="AN9" s="52">
        <v>0</v>
      </c>
      <c r="AO9" s="52">
        <v>0</v>
      </c>
      <c r="AP9" s="52">
        <v>0</v>
      </c>
      <c r="AQ9" s="52">
        <v>2029.57</v>
      </c>
      <c r="AR9" s="52">
        <v>2045.98</v>
      </c>
      <c r="AS9" s="52">
        <v>508.1</v>
      </c>
      <c r="AT9" s="52">
        <v>530.76</v>
      </c>
      <c r="AU9" s="52">
        <v>501.08</v>
      </c>
      <c r="AV9" s="52">
        <v>559.62</v>
      </c>
      <c r="AW9" s="52">
        <v>4518.3599999999997</v>
      </c>
      <c r="AX9" s="52">
        <v>0</v>
      </c>
      <c r="AY9" s="52">
        <v>0</v>
      </c>
      <c r="AZ9" s="52">
        <v>0</v>
      </c>
      <c r="BA9" s="52">
        <v>0</v>
      </c>
      <c r="BB9" s="52">
        <v>0</v>
      </c>
      <c r="BC9" s="52">
        <v>147.31</v>
      </c>
      <c r="BD9" s="52">
        <v>150.61000000000001</v>
      </c>
      <c r="BE9" s="52">
        <v>218.6</v>
      </c>
      <c r="BF9" s="52">
        <v>241.26</v>
      </c>
      <c r="BG9" s="52">
        <v>0</v>
      </c>
      <c r="BH9" s="52">
        <v>0</v>
      </c>
      <c r="BI9" s="52">
        <v>140.30000000000001</v>
      </c>
      <c r="BJ9" s="52">
        <v>22274300.589999996</v>
      </c>
      <c r="BK9" s="52">
        <v>0</v>
      </c>
      <c r="BL9" s="52">
        <v>118716.44000000002</v>
      </c>
      <c r="BM9" s="52">
        <v>13021.5</v>
      </c>
      <c r="BN9" s="52">
        <v>898.07999999999993</v>
      </c>
    </row>
    <row r="10" spans="1:66">
      <c r="A10" s="51" t="s">
        <v>55</v>
      </c>
      <c r="B10" s="52">
        <v>1466300.57</v>
      </c>
      <c r="C10" s="52">
        <v>1510239.66</v>
      </c>
      <c r="D10" s="52">
        <v>1527715.64</v>
      </c>
      <c r="E10" s="52">
        <v>1936386.34</v>
      </c>
      <c r="F10" s="52">
        <v>1757749.44</v>
      </c>
      <c r="G10" s="52">
        <v>2831495.77</v>
      </c>
      <c r="H10" s="52">
        <v>3135677.69</v>
      </c>
      <c r="I10" s="52">
        <v>2365745.29</v>
      </c>
      <c r="J10" s="52">
        <v>1837956.68</v>
      </c>
      <c r="K10" s="52">
        <v>1822648.22</v>
      </c>
      <c r="L10" s="52">
        <v>1522966.25</v>
      </c>
      <c r="M10" s="52">
        <v>1609641.45</v>
      </c>
      <c r="N10" s="52">
        <v>0</v>
      </c>
      <c r="O10" s="52">
        <v>0</v>
      </c>
      <c r="P10" s="52">
        <v>0</v>
      </c>
      <c r="Q10" s="52">
        <v>0</v>
      </c>
      <c r="R10" s="52">
        <v>0</v>
      </c>
      <c r="S10" s="52">
        <v>0</v>
      </c>
      <c r="T10" s="52">
        <v>0</v>
      </c>
      <c r="U10" s="52">
        <v>0</v>
      </c>
      <c r="V10" s="52">
        <v>0</v>
      </c>
      <c r="W10" s="52">
        <v>0</v>
      </c>
      <c r="X10" s="52">
        <v>0</v>
      </c>
      <c r="Y10" s="52">
        <v>0</v>
      </c>
      <c r="Z10" s="52">
        <v>10952.62</v>
      </c>
      <c r="AA10" s="52">
        <v>8468.33</v>
      </c>
      <c r="AB10" s="52">
        <v>7302.5</v>
      </c>
      <c r="AC10" s="52">
        <v>5805.08</v>
      </c>
      <c r="AD10" s="52">
        <v>8751.59</v>
      </c>
      <c r="AE10" s="52">
        <v>28290.63</v>
      </c>
      <c r="AF10" s="52">
        <v>14682.66</v>
      </c>
      <c r="AG10" s="52">
        <v>30125.14</v>
      </c>
      <c r="AH10" s="52">
        <v>29985.97</v>
      </c>
      <c r="AI10" s="52">
        <v>21176.63</v>
      </c>
      <c r="AJ10" s="52">
        <v>19775.009999999998</v>
      </c>
      <c r="AK10" s="52">
        <v>3186.47</v>
      </c>
      <c r="AL10" s="52">
        <v>0</v>
      </c>
      <c r="AM10" s="52">
        <v>15.38</v>
      </c>
      <c r="AN10" s="52">
        <v>15.38</v>
      </c>
      <c r="AO10" s="52">
        <v>32.25</v>
      </c>
      <c r="AP10" s="52">
        <v>36.4</v>
      </c>
      <c r="AQ10" s="52">
        <v>1747.53</v>
      </c>
      <c r="AR10" s="52">
        <v>1722.15</v>
      </c>
      <c r="AS10" s="52">
        <v>470.56</v>
      </c>
      <c r="AT10" s="52">
        <v>3963.54</v>
      </c>
      <c r="AU10" s="52">
        <v>1615.33</v>
      </c>
      <c r="AV10" s="52">
        <v>1913.75</v>
      </c>
      <c r="AW10" s="52">
        <v>17390.61</v>
      </c>
      <c r="AX10" s="52">
        <v>0</v>
      </c>
      <c r="AY10" s="52">
        <v>0</v>
      </c>
      <c r="AZ10" s="52">
        <v>0</v>
      </c>
      <c r="BA10" s="52">
        <v>0</v>
      </c>
      <c r="BB10" s="52">
        <v>0</v>
      </c>
      <c r="BC10" s="52">
        <v>58.13</v>
      </c>
      <c r="BD10" s="52">
        <v>58.13</v>
      </c>
      <c r="BE10" s="52">
        <v>57.98</v>
      </c>
      <c r="BF10" s="52">
        <v>3336.5</v>
      </c>
      <c r="BG10" s="52">
        <v>23.77</v>
      </c>
      <c r="BH10" s="52">
        <v>1536.57</v>
      </c>
      <c r="BI10" s="52">
        <v>838.49</v>
      </c>
      <c r="BJ10" s="52">
        <v>23324522.999999996</v>
      </c>
      <c r="BK10" s="52">
        <v>0</v>
      </c>
      <c r="BL10" s="52">
        <v>188502.63000000003</v>
      </c>
      <c r="BM10" s="52">
        <v>28922.880000000001</v>
      </c>
      <c r="BN10" s="52">
        <v>5909.57</v>
      </c>
    </row>
    <row r="11" spans="1:66">
      <c r="A11" s="51" t="s">
        <v>59</v>
      </c>
      <c r="B11" s="52">
        <v>1511026.18</v>
      </c>
      <c r="C11" s="52">
        <v>1481255.64</v>
      </c>
      <c r="D11" s="52">
        <v>1522112.73</v>
      </c>
      <c r="E11" s="52">
        <v>1676163.39</v>
      </c>
      <c r="F11" s="52">
        <v>1781116.53</v>
      </c>
      <c r="G11" s="52">
        <v>2595421.11</v>
      </c>
      <c r="H11" s="52">
        <v>3350718.48</v>
      </c>
      <c r="I11" s="52">
        <v>2336408.73</v>
      </c>
      <c r="J11" s="52">
        <v>1954177.64</v>
      </c>
      <c r="K11" s="52">
        <v>2213394.7799999998</v>
      </c>
      <c r="L11" s="52">
        <v>1818545.11</v>
      </c>
      <c r="M11" s="52">
        <v>1779036.66</v>
      </c>
      <c r="N11" s="52">
        <v>0</v>
      </c>
      <c r="O11" s="52">
        <v>0</v>
      </c>
      <c r="P11" s="52">
        <v>0</v>
      </c>
      <c r="Q11" s="52">
        <v>0</v>
      </c>
      <c r="R11" s="52">
        <v>0</v>
      </c>
      <c r="S11" s="52">
        <v>0</v>
      </c>
      <c r="T11" s="52">
        <v>0</v>
      </c>
      <c r="U11" s="52">
        <v>0</v>
      </c>
      <c r="V11" s="52">
        <v>0</v>
      </c>
      <c r="W11" s="52">
        <v>0</v>
      </c>
      <c r="X11" s="52">
        <v>0</v>
      </c>
      <c r="Y11" s="52">
        <v>0</v>
      </c>
      <c r="Z11" s="52">
        <v>26571.87</v>
      </c>
      <c r="AA11" s="52">
        <v>21792.82</v>
      </c>
      <c r="AB11" s="52">
        <v>18806.47</v>
      </c>
      <c r="AC11" s="52">
        <v>22040.28</v>
      </c>
      <c r="AD11" s="52">
        <v>22384.560000000001</v>
      </c>
      <c r="AE11" s="52">
        <v>7472.01</v>
      </c>
      <c r="AF11" s="52">
        <v>9267.69</v>
      </c>
      <c r="AG11" s="52">
        <v>8868.08</v>
      </c>
      <c r="AH11" s="52">
        <v>8920.1200000000008</v>
      </c>
      <c r="AI11" s="52">
        <v>8780.44</v>
      </c>
      <c r="AJ11" s="52">
        <v>280.10000000000002</v>
      </c>
      <c r="AK11" s="52">
        <v>5872.48</v>
      </c>
      <c r="AL11" s="52">
        <v>15.53</v>
      </c>
      <c r="AM11" s="52">
        <v>665.7</v>
      </c>
      <c r="AN11" s="52">
        <v>2119.89</v>
      </c>
      <c r="AO11" s="52">
        <v>2159.19</v>
      </c>
      <c r="AP11" s="52">
        <v>2349.79</v>
      </c>
      <c r="AQ11" s="52">
        <v>501.01</v>
      </c>
      <c r="AR11" s="52">
        <v>74674.820000000007</v>
      </c>
      <c r="AS11" s="52">
        <v>1838.06</v>
      </c>
      <c r="AT11" s="52">
        <v>2595.38</v>
      </c>
      <c r="AU11" s="52">
        <v>1656.34</v>
      </c>
      <c r="AV11" s="52">
        <v>1688.71</v>
      </c>
      <c r="AW11" s="52">
        <v>7946.07</v>
      </c>
      <c r="AX11" s="52">
        <v>0</v>
      </c>
      <c r="AY11" s="52">
        <v>0</v>
      </c>
      <c r="AZ11" s="52">
        <v>0</v>
      </c>
      <c r="BA11" s="52">
        <v>0</v>
      </c>
      <c r="BB11" s="52">
        <v>0</v>
      </c>
      <c r="BC11" s="52">
        <v>0</v>
      </c>
      <c r="BD11" s="52">
        <v>0</v>
      </c>
      <c r="BE11" s="52">
        <v>0</v>
      </c>
      <c r="BF11" s="52">
        <v>0</v>
      </c>
      <c r="BG11" s="52">
        <v>0</v>
      </c>
      <c r="BH11" s="52">
        <v>0</v>
      </c>
      <c r="BI11" s="52">
        <v>0</v>
      </c>
      <c r="BJ11" s="52">
        <v>24019376.98</v>
      </c>
      <c r="BK11" s="52">
        <v>0</v>
      </c>
      <c r="BL11" s="52">
        <v>161056.92000000001</v>
      </c>
      <c r="BM11" s="52">
        <v>98210.49000000002</v>
      </c>
      <c r="BN11" s="52">
        <v>0</v>
      </c>
    </row>
    <row r="12" spans="1:66">
      <c r="A12" s="51" t="s">
        <v>65</v>
      </c>
      <c r="B12" s="52">
        <v>2058336.61</v>
      </c>
      <c r="C12" s="52">
        <v>1877909.66</v>
      </c>
      <c r="D12" s="52">
        <v>1920976.82</v>
      </c>
      <c r="E12" s="52">
        <v>1824932.77</v>
      </c>
      <c r="F12" s="52">
        <v>1878310.51</v>
      </c>
      <c r="G12" s="52">
        <v>2132037.0299999998</v>
      </c>
      <c r="H12" s="52">
        <v>2391993.56</v>
      </c>
      <c r="I12" s="52">
        <v>2146798.48</v>
      </c>
      <c r="J12" s="52">
        <v>1943071.92</v>
      </c>
      <c r="K12" s="52">
        <v>1916645.09</v>
      </c>
      <c r="L12" s="52">
        <v>1669154.74</v>
      </c>
      <c r="M12" s="52">
        <v>1803292.67</v>
      </c>
      <c r="N12" s="52">
        <v>0</v>
      </c>
      <c r="O12" s="52">
        <v>0</v>
      </c>
      <c r="P12" s="52">
        <v>0</v>
      </c>
      <c r="Q12" s="52">
        <v>0</v>
      </c>
      <c r="R12" s="52">
        <v>0</v>
      </c>
      <c r="S12" s="52">
        <v>0</v>
      </c>
      <c r="T12" s="52">
        <v>0</v>
      </c>
      <c r="U12" s="52">
        <v>0</v>
      </c>
      <c r="V12" s="52">
        <v>0</v>
      </c>
      <c r="W12" s="52">
        <v>0</v>
      </c>
      <c r="X12" s="52">
        <v>0</v>
      </c>
      <c r="Y12" s="52">
        <v>0</v>
      </c>
      <c r="Z12" s="52">
        <v>21916.92</v>
      </c>
      <c r="AA12" s="52">
        <v>7932.6</v>
      </c>
      <c r="AB12" s="52">
        <v>7401.76</v>
      </c>
      <c r="AC12" s="52">
        <v>18190.11</v>
      </c>
      <c r="AD12" s="52">
        <v>10149.709999999999</v>
      </c>
      <c r="AE12" s="52">
        <v>15113.37</v>
      </c>
      <c r="AF12" s="52">
        <v>12896.56</v>
      </c>
      <c r="AG12" s="52">
        <v>10544.4</v>
      </c>
      <c r="AH12" s="52">
        <v>14932.74</v>
      </c>
      <c r="AI12" s="52">
        <v>44798.06</v>
      </c>
      <c r="AJ12" s="52">
        <v>1817.11</v>
      </c>
      <c r="AK12" s="52">
        <v>117.42</v>
      </c>
      <c r="AL12" s="52">
        <v>0</v>
      </c>
      <c r="AM12" s="52">
        <v>0</v>
      </c>
      <c r="AN12" s="52">
        <v>0</v>
      </c>
      <c r="AO12" s="52">
        <v>0</v>
      </c>
      <c r="AP12" s="52">
        <v>0</v>
      </c>
      <c r="AQ12" s="52">
        <v>0</v>
      </c>
      <c r="AR12" s="52">
        <v>0</v>
      </c>
      <c r="AS12" s="52">
        <v>0</v>
      </c>
      <c r="AT12" s="52">
        <v>0</v>
      </c>
      <c r="AU12" s="52">
        <v>0</v>
      </c>
      <c r="AV12" s="52">
        <v>0</v>
      </c>
      <c r="AW12" s="52">
        <v>0</v>
      </c>
      <c r="AX12" s="52">
        <v>0</v>
      </c>
      <c r="AY12" s="52">
        <v>0</v>
      </c>
      <c r="AZ12" s="52">
        <v>0</v>
      </c>
      <c r="BA12" s="52">
        <v>0</v>
      </c>
      <c r="BB12" s="52">
        <v>0</v>
      </c>
      <c r="BC12" s="52">
        <v>0</v>
      </c>
      <c r="BD12" s="52">
        <v>0</v>
      </c>
      <c r="BE12" s="52">
        <v>0</v>
      </c>
      <c r="BF12" s="52">
        <v>0</v>
      </c>
      <c r="BG12" s="52">
        <v>0</v>
      </c>
      <c r="BH12" s="52">
        <v>0</v>
      </c>
      <c r="BI12" s="52">
        <v>0</v>
      </c>
      <c r="BJ12" s="52">
        <v>23563459.859999999</v>
      </c>
      <c r="BK12" s="52">
        <v>0</v>
      </c>
      <c r="BL12" s="52">
        <v>165810.75999999998</v>
      </c>
      <c r="BM12" s="52">
        <v>0</v>
      </c>
      <c r="BN12" s="52">
        <v>0</v>
      </c>
    </row>
    <row r="13" spans="1:66">
      <c r="A13" s="50" t="s">
        <v>13</v>
      </c>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row>
    <row r="14" spans="1:66">
      <c r="A14" s="51" t="s">
        <v>70</v>
      </c>
      <c r="B14" s="52"/>
      <c r="C14" s="52"/>
      <c r="D14" s="52"/>
      <c r="E14" s="52"/>
      <c r="F14" s="52"/>
      <c r="G14" s="52"/>
      <c r="H14" s="52"/>
      <c r="I14" s="52"/>
      <c r="J14" s="52"/>
      <c r="K14" s="52"/>
      <c r="L14" s="52"/>
      <c r="M14" s="52">
        <v>140495.07999999999</v>
      </c>
      <c r="N14" s="52"/>
      <c r="O14" s="52"/>
      <c r="P14" s="52"/>
      <c r="Q14" s="52"/>
      <c r="R14" s="52"/>
      <c r="S14" s="52"/>
      <c r="T14" s="52"/>
      <c r="U14" s="52"/>
      <c r="V14" s="52"/>
      <c r="W14" s="52"/>
      <c r="X14" s="52"/>
      <c r="Y14" s="52">
        <v>0</v>
      </c>
      <c r="Z14" s="52"/>
      <c r="AA14" s="52"/>
      <c r="AB14" s="52"/>
      <c r="AC14" s="52"/>
      <c r="AD14" s="52"/>
      <c r="AE14" s="52"/>
      <c r="AF14" s="52"/>
      <c r="AG14" s="52"/>
      <c r="AH14" s="52"/>
      <c r="AI14" s="52"/>
      <c r="AJ14" s="52"/>
      <c r="AK14" s="52">
        <v>0</v>
      </c>
      <c r="AL14" s="52"/>
      <c r="AM14" s="52"/>
      <c r="AN14" s="52"/>
      <c r="AO14" s="52"/>
      <c r="AP14" s="52"/>
      <c r="AQ14" s="52"/>
      <c r="AR14" s="52"/>
      <c r="AS14" s="52"/>
      <c r="AT14" s="52"/>
      <c r="AU14" s="52"/>
      <c r="AV14" s="52"/>
      <c r="AW14" s="52">
        <v>2155.84</v>
      </c>
      <c r="AX14" s="52"/>
      <c r="AY14" s="52"/>
      <c r="AZ14" s="52"/>
      <c r="BA14" s="52"/>
      <c r="BB14" s="52"/>
      <c r="BC14" s="52"/>
      <c r="BD14" s="52"/>
      <c r="BE14" s="52"/>
      <c r="BF14" s="52"/>
      <c r="BG14" s="52"/>
      <c r="BH14" s="52"/>
      <c r="BI14" s="52">
        <v>0</v>
      </c>
      <c r="BJ14" s="52">
        <v>140495.07999999999</v>
      </c>
      <c r="BK14" s="52">
        <v>0</v>
      </c>
      <c r="BL14" s="52">
        <v>0</v>
      </c>
      <c r="BM14" s="52">
        <v>2155.84</v>
      </c>
      <c r="BN14" s="52">
        <v>0</v>
      </c>
    </row>
    <row r="15" spans="1:66">
      <c r="A15" s="51" t="s">
        <v>42</v>
      </c>
      <c r="B15" s="52">
        <v>136588.01999999999</v>
      </c>
      <c r="C15" s="52">
        <v>156692.57999999999</v>
      </c>
      <c r="D15" s="52">
        <v>150192.32999999999</v>
      </c>
      <c r="E15" s="52">
        <v>139043.9</v>
      </c>
      <c r="F15" s="52">
        <v>-10707.55</v>
      </c>
      <c r="G15" s="52">
        <v>140020.48000000001</v>
      </c>
      <c r="H15" s="52">
        <v>140814.62</v>
      </c>
      <c r="I15" s="52">
        <v>155166.09</v>
      </c>
      <c r="J15" s="52">
        <v>155660.76999999999</v>
      </c>
      <c r="K15" s="52">
        <v>142379.03</v>
      </c>
      <c r="L15" s="52">
        <v>143120.56</v>
      </c>
      <c r="M15" s="52">
        <v>147369.32999999999</v>
      </c>
      <c r="N15" s="52">
        <v>0</v>
      </c>
      <c r="O15" s="52">
        <v>0</v>
      </c>
      <c r="P15" s="52">
        <v>0</v>
      </c>
      <c r="Q15" s="52">
        <v>0</v>
      </c>
      <c r="R15" s="52">
        <v>0</v>
      </c>
      <c r="S15" s="52">
        <v>0</v>
      </c>
      <c r="T15" s="52">
        <v>0</v>
      </c>
      <c r="U15" s="52">
        <v>0</v>
      </c>
      <c r="V15" s="52">
        <v>0</v>
      </c>
      <c r="W15" s="52">
        <v>0</v>
      </c>
      <c r="X15" s="52">
        <v>0</v>
      </c>
      <c r="Y15" s="52">
        <v>0</v>
      </c>
      <c r="Z15" s="52">
        <v>2173.6799999999998</v>
      </c>
      <c r="AA15" s="52">
        <v>2189.13</v>
      </c>
      <c r="AB15" s="52">
        <v>8452.9599999999991</v>
      </c>
      <c r="AC15" s="52">
        <v>4346.0600000000004</v>
      </c>
      <c r="AD15" s="52">
        <v>4346.0600000000004</v>
      </c>
      <c r="AE15" s="52">
        <v>4915.9799999999996</v>
      </c>
      <c r="AF15" s="52">
        <v>2354.14</v>
      </c>
      <c r="AG15" s="52">
        <v>2316.0700000000002</v>
      </c>
      <c r="AH15" s="52">
        <v>2316.0700000000002</v>
      </c>
      <c r="AI15" s="52">
        <v>2436.83</v>
      </c>
      <c r="AJ15" s="52">
        <v>3295.79</v>
      </c>
      <c r="AK15" s="52">
        <v>4397.49</v>
      </c>
      <c r="AL15" s="52">
        <v>0</v>
      </c>
      <c r="AM15" s="52">
        <v>0</v>
      </c>
      <c r="AN15" s="52">
        <v>0</v>
      </c>
      <c r="AO15" s="52">
        <v>0</v>
      </c>
      <c r="AP15" s="52">
        <v>0</v>
      </c>
      <c r="AQ15" s="52">
        <v>1183.94</v>
      </c>
      <c r="AR15" s="52">
        <v>2360.9699999999998</v>
      </c>
      <c r="AS15" s="52">
        <v>4397.41</v>
      </c>
      <c r="AT15" s="52">
        <v>4981.24</v>
      </c>
      <c r="AU15" s="52">
        <v>4903.41</v>
      </c>
      <c r="AV15" s="52">
        <v>5320.18</v>
      </c>
      <c r="AW15" s="52">
        <v>4922.8900000000003</v>
      </c>
      <c r="AX15" s="52">
        <v>0</v>
      </c>
      <c r="AY15" s="52">
        <v>0</v>
      </c>
      <c r="AZ15" s="52">
        <v>0</v>
      </c>
      <c r="BA15" s="52">
        <v>0</v>
      </c>
      <c r="BB15" s="52">
        <v>0</v>
      </c>
      <c r="BC15" s="52">
        <v>34.1</v>
      </c>
      <c r="BD15" s="52">
        <v>15.38</v>
      </c>
      <c r="BE15" s="52">
        <v>198.72</v>
      </c>
      <c r="BF15" s="52">
        <v>422.98</v>
      </c>
      <c r="BG15" s="52">
        <v>425.03</v>
      </c>
      <c r="BH15" s="52">
        <v>447.59</v>
      </c>
      <c r="BI15" s="52">
        <v>453.74</v>
      </c>
      <c r="BJ15" s="52">
        <v>1596340.16</v>
      </c>
      <c r="BK15" s="52">
        <v>0</v>
      </c>
      <c r="BL15" s="52">
        <v>43540.26</v>
      </c>
      <c r="BM15" s="52">
        <v>28070.04</v>
      </c>
      <c r="BN15" s="52">
        <v>1997.54</v>
      </c>
    </row>
    <row r="16" spans="1:66">
      <c r="A16" s="51" t="s">
        <v>55</v>
      </c>
      <c r="B16" s="52">
        <v>138523.57999999999</v>
      </c>
      <c r="C16" s="52">
        <v>156482.54</v>
      </c>
      <c r="D16" s="52">
        <v>148677.70000000001</v>
      </c>
      <c r="E16" s="52">
        <v>147885.34</v>
      </c>
      <c r="F16" s="52">
        <v>148743.59</v>
      </c>
      <c r="G16" s="52">
        <v>147593.04999999999</v>
      </c>
      <c r="H16" s="52">
        <v>147934.44</v>
      </c>
      <c r="I16" s="52">
        <v>150076.84</v>
      </c>
      <c r="J16" s="52">
        <v>170465.77</v>
      </c>
      <c r="K16" s="52">
        <v>161942.69</v>
      </c>
      <c r="L16" s="52">
        <v>159725.23000000001</v>
      </c>
      <c r="M16" s="52">
        <v>161631.72</v>
      </c>
      <c r="N16" s="52">
        <v>0</v>
      </c>
      <c r="O16" s="52">
        <v>0</v>
      </c>
      <c r="P16" s="52">
        <v>0</v>
      </c>
      <c r="Q16" s="52">
        <v>0</v>
      </c>
      <c r="R16" s="52">
        <v>0</v>
      </c>
      <c r="S16" s="52">
        <v>0</v>
      </c>
      <c r="T16" s="52">
        <v>0</v>
      </c>
      <c r="U16" s="52">
        <v>0</v>
      </c>
      <c r="V16" s="52">
        <v>0</v>
      </c>
      <c r="W16" s="52">
        <v>0</v>
      </c>
      <c r="X16" s="52">
        <v>0</v>
      </c>
      <c r="Y16" s="52">
        <v>0</v>
      </c>
      <c r="Z16" s="52">
        <v>9198.92</v>
      </c>
      <c r="AA16" s="52">
        <v>9290.2900000000009</v>
      </c>
      <c r="AB16" s="52">
        <v>9521.0499999999993</v>
      </c>
      <c r="AC16" s="52">
        <v>9519.56</v>
      </c>
      <c r="AD16" s="52">
        <v>9723.6200000000008</v>
      </c>
      <c r="AE16" s="52">
        <v>8264.73</v>
      </c>
      <c r="AF16" s="52">
        <v>7407.31</v>
      </c>
      <c r="AG16" s="52">
        <v>7280.66</v>
      </c>
      <c r="AH16" s="52">
        <v>6903.25</v>
      </c>
      <c r="AI16" s="52">
        <v>6737.3</v>
      </c>
      <c r="AJ16" s="52">
        <v>5948.59</v>
      </c>
      <c r="AK16" s="52">
        <v>643.41</v>
      </c>
      <c r="AL16" s="52">
        <v>453.74</v>
      </c>
      <c r="AM16" s="52">
        <v>484.5</v>
      </c>
      <c r="AN16" s="52">
        <v>61.52</v>
      </c>
      <c r="AO16" s="52">
        <v>61.52</v>
      </c>
      <c r="AP16" s="52">
        <v>61.52</v>
      </c>
      <c r="AQ16" s="52">
        <v>449.89</v>
      </c>
      <c r="AR16" s="52">
        <v>1207.78</v>
      </c>
      <c r="AS16" s="52">
        <v>1950.43</v>
      </c>
      <c r="AT16" s="52">
        <v>2191.44</v>
      </c>
      <c r="AU16" s="52">
        <v>2437.59</v>
      </c>
      <c r="AV16" s="52">
        <v>3083.7</v>
      </c>
      <c r="AW16" s="52">
        <v>8139.93</v>
      </c>
      <c r="AX16" s="52">
        <v>0</v>
      </c>
      <c r="AY16" s="52">
        <v>0</v>
      </c>
      <c r="AZ16" s="52">
        <v>0</v>
      </c>
      <c r="BA16" s="52">
        <v>0</v>
      </c>
      <c r="BB16" s="52">
        <v>0</v>
      </c>
      <c r="BC16" s="52">
        <v>20.149999999999999</v>
      </c>
      <c r="BD16" s="52">
        <v>25.63</v>
      </c>
      <c r="BE16" s="52">
        <v>37.450000000000003</v>
      </c>
      <c r="BF16" s="52">
        <v>37.130000000000003</v>
      </c>
      <c r="BG16" s="52">
        <v>37.130000000000003</v>
      </c>
      <c r="BH16" s="52">
        <v>37.130000000000003</v>
      </c>
      <c r="BI16" s="52">
        <v>40.03</v>
      </c>
      <c r="BJ16" s="52">
        <v>1839682.49</v>
      </c>
      <c r="BK16" s="52">
        <v>0</v>
      </c>
      <c r="BL16" s="52">
        <v>90438.69</v>
      </c>
      <c r="BM16" s="52">
        <v>20583.560000000001</v>
      </c>
      <c r="BN16" s="52">
        <v>234.65</v>
      </c>
    </row>
    <row r="17" spans="1:66">
      <c r="A17" s="51" t="s">
        <v>59</v>
      </c>
      <c r="B17" s="52">
        <v>156548.21</v>
      </c>
      <c r="C17" s="52">
        <v>162817.04</v>
      </c>
      <c r="D17" s="52">
        <v>157979.57</v>
      </c>
      <c r="E17" s="52">
        <v>159801.26999999999</v>
      </c>
      <c r="F17" s="52">
        <v>159593.76</v>
      </c>
      <c r="G17" s="52">
        <v>142071.92000000001</v>
      </c>
      <c r="H17" s="52">
        <v>145329.48000000001</v>
      </c>
      <c r="I17" s="52">
        <v>141522.91</v>
      </c>
      <c r="J17" s="52">
        <v>151897.45000000001</v>
      </c>
      <c r="K17" s="52">
        <v>145419.32</v>
      </c>
      <c r="L17" s="52">
        <v>139089.78</v>
      </c>
      <c r="M17" s="52">
        <v>162047.29</v>
      </c>
      <c r="N17" s="52">
        <v>0</v>
      </c>
      <c r="O17" s="52">
        <v>0</v>
      </c>
      <c r="P17" s="52">
        <v>0</v>
      </c>
      <c r="Q17" s="52">
        <v>0</v>
      </c>
      <c r="R17" s="52">
        <v>0</v>
      </c>
      <c r="S17" s="52">
        <v>0</v>
      </c>
      <c r="T17" s="52">
        <v>0</v>
      </c>
      <c r="U17" s="52">
        <v>0</v>
      </c>
      <c r="V17" s="52">
        <v>0</v>
      </c>
      <c r="W17" s="52">
        <v>0</v>
      </c>
      <c r="X17" s="52">
        <v>0</v>
      </c>
      <c r="Y17" s="52">
        <v>0</v>
      </c>
      <c r="Z17" s="52">
        <v>8552.66</v>
      </c>
      <c r="AA17" s="52">
        <v>8602.59</v>
      </c>
      <c r="AB17" s="52">
        <v>8530.07</v>
      </c>
      <c r="AC17" s="52">
        <v>8538.31</v>
      </c>
      <c r="AD17" s="52">
        <v>8522.24</v>
      </c>
      <c r="AE17" s="52">
        <v>1710.43</v>
      </c>
      <c r="AF17" s="52">
        <v>737.37</v>
      </c>
      <c r="AG17" s="52">
        <v>704.21</v>
      </c>
      <c r="AH17" s="52">
        <v>753.14</v>
      </c>
      <c r="AI17" s="52">
        <v>753.14</v>
      </c>
      <c r="AJ17" s="52">
        <v>727.5</v>
      </c>
      <c r="AK17" s="52">
        <v>32.659999999999997</v>
      </c>
      <c r="AL17" s="52">
        <v>17.79</v>
      </c>
      <c r="AM17" s="52">
        <v>32.14</v>
      </c>
      <c r="AN17" s="52">
        <v>32.14</v>
      </c>
      <c r="AO17" s="52">
        <v>32.14</v>
      </c>
      <c r="AP17" s="52">
        <v>32.14</v>
      </c>
      <c r="AQ17" s="52">
        <v>3573.35</v>
      </c>
      <c r="AR17" s="52">
        <v>3573.35</v>
      </c>
      <c r="AS17" s="52">
        <v>3495.95</v>
      </c>
      <c r="AT17" s="52">
        <v>3647.29</v>
      </c>
      <c r="AU17" s="52">
        <v>3647.29</v>
      </c>
      <c r="AV17" s="52">
        <v>3660.27</v>
      </c>
      <c r="AW17" s="52">
        <v>4400.43</v>
      </c>
      <c r="AX17" s="52">
        <v>0</v>
      </c>
      <c r="AY17" s="52">
        <v>0</v>
      </c>
      <c r="AZ17" s="52">
        <v>0</v>
      </c>
      <c r="BA17" s="52">
        <v>0</v>
      </c>
      <c r="BB17" s="52">
        <v>0</v>
      </c>
      <c r="BC17" s="52">
        <v>0</v>
      </c>
      <c r="BD17" s="52">
        <v>0</v>
      </c>
      <c r="BE17" s="52">
        <v>0</v>
      </c>
      <c r="BF17" s="52">
        <v>0</v>
      </c>
      <c r="BG17" s="52">
        <v>0</v>
      </c>
      <c r="BH17" s="52">
        <v>0</v>
      </c>
      <c r="BI17" s="52">
        <v>0</v>
      </c>
      <c r="BJ17" s="52">
        <v>1824118</v>
      </c>
      <c r="BK17" s="52">
        <v>0</v>
      </c>
      <c r="BL17" s="52">
        <v>48164.32</v>
      </c>
      <c r="BM17" s="52">
        <v>26144.280000000002</v>
      </c>
      <c r="BN17" s="52">
        <v>0</v>
      </c>
    </row>
    <row r="18" spans="1:66">
      <c r="A18" s="51" t="s">
        <v>65</v>
      </c>
      <c r="B18" s="52">
        <v>145756.39000000001</v>
      </c>
      <c r="C18" s="52">
        <v>148980.43</v>
      </c>
      <c r="D18" s="52">
        <v>148990.51999999999</v>
      </c>
      <c r="E18" s="52">
        <v>148990.51999999999</v>
      </c>
      <c r="F18" s="52">
        <v>148990.51999999999</v>
      </c>
      <c r="G18" s="52">
        <v>149962.82</v>
      </c>
      <c r="H18" s="52">
        <v>148917.60999999999</v>
      </c>
      <c r="I18" s="52">
        <v>149036.09</v>
      </c>
      <c r="J18" s="52">
        <v>152382.25</v>
      </c>
      <c r="K18" s="52">
        <v>139535.75</v>
      </c>
      <c r="L18" s="52">
        <v>152277.99</v>
      </c>
      <c r="M18" s="52">
        <v>145863.82</v>
      </c>
      <c r="N18" s="52">
        <v>0</v>
      </c>
      <c r="O18" s="52">
        <v>0</v>
      </c>
      <c r="P18" s="52">
        <v>0</v>
      </c>
      <c r="Q18" s="52">
        <v>0</v>
      </c>
      <c r="R18" s="52">
        <v>0</v>
      </c>
      <c r="S18" s="52">
        <v>0</v>
      </c>
      <c r="T18" s="52">
        <v>0</v>
      </c>
      <c r="U18" s="52">
        <v>0</v>
      </c>
      <c r="V18" s="52">
        <v>0</v>
      </c>
      <c r="W18" s="52">
        <v>0</v>
      </c>
      <c r="X18" s="52">
        <v>0</v>
      </c>
      <c r="Y18" s="52">
        <v>0</v>
      </c>
      <c r="Z18" s="52">
        <v>2870.92</v>
      </c>
      <c r="AA18" s="52">
        <v>4400.43</v>
      </c>
      <c r="AB18" s="52">
        <v>4400.43</v>
      </c>
      <c r="AC18" s="52">
        <v>4367.7700000000004</v>
      </c>
      <c r="AD18" s="52">
        <v>259.63</v>
      </c>
      <c r="AE18" s="52">
        <v>5346.35</v>
      </c>
      <c r="AF18" s="52">
        <v>4400.43</v>
      </c>
      <c r="AG18" s="52">
        <v>4400.43</v>
      </c>
      <c r="AH18" s="52">
        <v>4400.43</v>
      </c>
      <c r="AI18" s="52">
        <v>4400.43</v>
      </c>
      <c r="AJ18" s="52">
        <v>0</v>
      </c>
      <c r="AK18" s="52">
        <v>0</v>
      </c>
      <c r="AL18" s="52">
        <v>0</v>
      </c>
      <c r="AM18" s="52">
        <v>0</v>
      </c>
      <c r="AN18" s="52">
        <v>0</v>
      </c>
      <c r="AO18" s="52">
        <v>0</v>
      </c>
      <c r="AP18" s="52">
        <v>0</v>
      </c>
      <c r="AQ18" s="52">
        <v>0</v>
      </c>
      <c r="AR18" s="52">
        <v>0</v>
      </c>
      <c r="AS18" s="52">
        <v>0</v>
      </c>
      <c r="AT18" s="52">
        <v>0</v>
      </c>
      <c r="AU18" s="52">
        <v>0</v>
      </c>
      <c r="AV18" s="52">
        <v>0</v>
      </c>
      <c r="AW18" s="52">
        <v>0</v>
      </c>
      <c r="AX18" s="52">
        <v>0</v>
      </c>
      <c r="AY18" s="52">
        <v>0</v>
      </c>
      <c r="AZ18" s="52">
        <v>0</v>
      </c>
      <c r="BA18" s="52">
        <v>0</v>
      </c>
      <c r="BB18" s="52">
        <v>0</v>
      </c>
      <c r="BC18" s="52">
        <v>0</v>
      </c>
      <c r="BD18" s="52">
        <v>0</v>
      </c>
      <c r="BE18" s="52">
        <v>0</v>
      </c>
      <c r="BF18" s="52">
        <v>0</v>
      </c>
      <c r="BG18" s="52">
        <v>0</v>
      </c>
      <c r="BH18" s="52">
        <v>0</v>
      </c>
      <c r="BI18" s="52">
        <v>0</v>
      </c>
      <c r="BJ18" s="52">
        <v>1779684.71</v>
      </c>
      <c r="BK18" s="52">
        <v>0</v>
      </c>
      <c r="BL18" s="52">
        <v>39247.25</v>
      </c>
      <c r="BM18" s="52">
        <v>0</v>
      </c>
      <c r="BN18" s="52">
        <v>0</v>
      </c>
    </row>
    <row r="21" spans="1:66">
      <c r="A21" s="53" t="s">
        <v>82</v>
      </c>
    </row>
    <row r="22" spans="1:66">
      <c r="A22" s="51" t="s">
        <v>70</v>
      </c>
      <c r="Z22" s="55"/>
      <c r="AA22" s="55"/>
      <c r="AB22" s="55"/>
      <c r="AC22" s="55"/>
      <c r="AD22" s="55"/>
      <c r="AE22" s="55"/>
      <c r="AF22" s="55"/>
      <c r="AG22" s="55"/>
      <c r="AH22" s="55"/>
      <c r="AI22" s="55"/>
      <c r="AJ22" s="55"/>
      <c r="AK22" s="55">
        <f>+(Y8+AK8)/M8</f>
        <v>1.7845901236173301E-3</v>
      </c>
      <c r="AL22" s="55"/>
      <c r="AM22" s="55"/>
      <c r="AN22" s="55"/>
      <c r="AO22" s="55"/>
      <c r="AP22" s="55"/>
      <c r="AQ22" s="55"/>
      <c r="AR22" s="55"/>
      <c r="AS22" s="55"/>
      <c r="AT22" s="55"/>
      <c r="AU22" s="55"/>
      <c r="AV22" s="55"/>
      <c r="AW22" s="55">
        <f>+AW8/M8</f>
        <v>1.2818899065602208E-2</v>
      </c>
      <c r="AX22" s="55"/>
      <c r="AY22" s="55"/>
      <c r="AZ22" s="55"/>
      <c r="BA22" s="55"/>
      <c r="BB22" s="55"/>
      <c r="BC22" s="55"/>
      <c r="BD22" s="55"/>
      <c r="BE22" s="55"/>
      <c r="BF22" s="55"/>
      <c r="BG22" s="55"/>
      <c r="BH22" s="55"/>
      <c r="BI22" s="55">
        <f>+BI8/M8</f>
        <v>5.0251555839351953E-5</v>
      </c>
      <c r="BJ22" s="55"/>
      <c r="BK22" s="48"/>
      <c r="BL22" s="56">
        <f>(+BK8+BL8)/$BJ8</f>
        <v>1.7845901236173301E-3</v>
      </c>
      <c r="BM22" s="56">
        <f t="shared" ref="BM22:BN24" si="0">+BM8/$BJ8</f>
        <v>1.2818899065602208E-2</v>
      </c>
      <c r="BN22" s="56">
        <f t="shared" si="0"/>
        <v>5.0251555839351953E-5</v>
      </c>
    </row>
    <row r="23" spans="1:66">
      <c r="A23" s="51" t="s">
        <v>42</v>
      </c>
      <c r="Z23" s="55">
        <f t="shared" ref="Z23:AJ26" si="1">+(N9+Z9)/B9</f>
        <v>1.8869539825801852E-2</v>
      </c>
      <c r="AA23" s="55">
        <f t="shared" si="1"/>
        <v>1.5422169307862214E-2</v>
      </c>
      <c r="AB23" s="55">
        <f t="shared" si="1"/>
        <v>1.5961694485719755E-2</v>
      </c>
      <c r="AC23" s="55">
        <f t="shared" si="1"/>
        <v>1.9211684146709514E-3</v>
      </c>
      <c r="AD23" s="55">
        <f t="shared" si="1"/>
        <v>3.7947355581254829E-3</v>
      </c>
      <c r="AE23" s="55">
        <f t="shared" si="1"/>
        <v>1.9783423489767552E-3</v>
      </c>
      <c r="AF23" s="55">
        <f t="shared" si="1"/>
        <v>1.9284043451230125E-3</v>
      </c>
      <c r="AG23" s="55">
        <f t="shared" si="1"/>
        <v>2.1807455741053631E-3</v>
      </c>
      <c r="AH23" s="55">
        <f t="shared" si="1"/>
        <v>2.5257122088397895E-3</v>
      </c>
      <c r="AI23" s="55">
        <f t="shared" si="1"/>
        <v>2.8159753187670796E-3</v>
      </c>
      <c r="AJ23" s="55">
        <f t="shared" si="1"/>
        <v>6.5757312230731021E-3</v>
      </c>
      <c r="AK23" s="55">
        <f>+(Y9+AK9)/M9</f>
        <v>8.2588325554279766E-4</v>
      </c>
      <c r="AL23" s="55">
        <f t="shared" ref="AL23:AV25" si="2">+AL9/B9</f>
        <v>1.7040392874370467E-3</v>
      </c>
      <c r="AM23" s="55">
        <f t="shared" si="2"/>
        <v>0</v>
      </c>
      <c r="AN23" s="55">
        <f t="shared" si="2"/>
        <v>0</v>
      </c>
      <c r="AO23" s="55">
        <f t="shared" si="2"/>
        <v>0</v>
      </c>
      <c r="AP23" s="55">
        <f t="shared" si="2"/>
        <v>0</v>
      </c>
      <c r="AQ23" s="55">
        <f t="shared" si="2"/>
        <v>7.0970748335184896E-4</v>
      </c>
      <c r="AR23" s="55">
        <f t="shared" si="2"/>
        <v>6.5941262075817127E-4</v>
      </c>
      <c r="AS23" s="55">
        <f t="shared" si="2"/>
        <v>2.2332608277361271E-4</v>
      </c>
      <c r="AT23" s="55">
        <f t="shared" si="2"/>
        <v>2.820185576563737E-4</v>
      </c>
      <c r="AU23" s="55">
        <f t="shared" si="2"/>
        <v>2.9290562502782815E-4</v>
      </c>
      <c r="AV23" s="55">
        <f t="shared" si="2"/>
        <v>3.5682287164596978E-4</v>
      </c>
      <c r="AW23" s="55">
        <f>+AW9/M9</f>
        <v>2.729900776556827E-3</v>
      </c>
      <c r="AX23" s="55">
        <f t="shared" ref="AX23:BH24" si="3">+AX9/B9</f>
        <v>0</v>
      </c>
      <c r="AY23" s="55">
        <f t="shared" si="3"/>
        <v>0</v>
      </c>
      <c r="AZ23" s="55">
        <f t="shared" si="3"/>
        <v>0</v>
      </c>
      <c r="BA23" s="55">
        <f t="shared" si="3"/>
        <v>0</v>
      </c>
      <c r="BB23" s="55">
        <f t="shared" si="3"/>
        <v>0</v>
      </c>
      <c r="BC23" s="55">
        <f t="shared" si="3"/>
        <v>5.1511901226644495E-5</v>
      </c>
      <c r="BD23" s="55">
        <f t="shared" si="3"/>
        <v>4.8541107348257651E-5</v>
      </c>
      <c r="BE23" s="55">
        <f t="shared" si="3"/>
        <v>9.6081640807541298E-5</v>
      </c>
      <c r="BF23" s="55">
        <f t="shared" si="3"/>
        <v>1.2819315174500097E-4</v>
      </c>
      <c r="BG23" s="55">
        <f t="shared" si="3"/>
        <v>0</v>
      </c>
      <c r="BH23" s="55">
        <f t="shared" si="3"/>
        <v>0</v>
      </c>
      <c r="BI23" s="55">
        <f>+BI9/M9</f>
        <v>8.476639288390543E-5</v>
      </c>
      <c r="BJ23" s="55"/>
      <c r="BK23" s="48"/>
      <c r="BL23" s="56">
        <f>(+BK9+BL9)/$BJ9</f>
        <v>5.3297493907978203E-3</v>
      </c>
      <c r="BM23" s="56">
        <f t="shared" si="0"/>
        <v>5.8459748028389172E-4</v>
      </c>
      <c r="BN23" s="56">
        <f t="shared" si="0"/>
        <v>4.0319111092681906E-5</v>
      </c>
    </row>
    <row r="24" spans="1:66">
      <c r="A24" s="51" t="s">
        <v>55</v>
      </c>
      <c r="Z24" s="55">
        <f t="shared" si="1"/>
        <v>7.4695599415882385E-3</v>
      </c>
      <c r="AA24" s="55">
        <f t="shared" si="1"/>
        <v>5.6072756028668989E-3</v>
      </c>
      <c r="AB24" s="55">
        <f t="shared" si="1"/>
        <v>4.7800125944904249E-3</v>
      </c>
      <c r="AC24" s="55">
        <f t="shared" si="1"/>
        <v>2.9978934885483647E-3</v>
      </c>
      <c r="AD24" s="55">
        <f t="shared" si="1"/>
        <v>4.9788609234317268E-3</v>
      </c>
      <c r="AE24" s="55">
        <f t="shared" si="1"/>
        <v>9.9914081807016084E-3</v>
      </c>
      <c r="AF24" s="55">
        <f t="shared" si="1"/>
        <v>4.6824519136085064E-3</v>
      </c>
      <c r="AG24" s="55">
        <f t="shared" si="1"/>
        <v>1.2733889877045892E-2</v>
      </c>
      <c r="AH24" s="55">
        <f t="shared" si="1"/>
        <v>1.6314840456413807E-2</v>
      </c>
      <c r="AI24" s="55">
        <f t="shared" si="1"/>
        <v>1.1618605152452293E-2</v>
      </c>
      <c r="AJ24" s="55">
        <f t="shared" si="1"/>
        <v>1.2984535934397757E-2</v>
      </c>
      <c r="AK24" s="55">
        <f>+(Y10+AK10)/M10</f>
        <v>1.9796147769430266E-3</v>
      </c>
      <c r="AL24" s="55">
        <f t="shared" si="2"/>
        <v>0</v>
      </c>
      <c r="AM24" s="55">
        <f t="shared" si="2"/>
        <v>1.0183814137154894E-5</v>
      </c>
      <c r="AN24" s="55">
        <f t="shared" si="2"/>
        <v>1.0067318548889112E-5</v>
      </c>
      <c r="AO24" s="55">
        <f t="shared" si="2"/>
        <v>1.6654734302659869E-5</v>
      </c>
      <c r="AP24" s="55">
        <f t="shared" si="2"/>
        <v>2.070829844781518E-5</v>
      </c>
      <c r="AQ24" s="55">
        <f t="shared" si="2"/>
        <v>6.1717556441908436E-4</v>
      </c>
      <c r="AR24" s="55">
        <f t="shared" si="2"/>
        <v>5.4921142102458886E-4</v>
      </c>
      <c r="AS24" s="55">
        <f t="shared" si="2"/>
        <v>1.9890560576789736E-4</v>
      </c>
      <c r="AT24" s="55">
        <f t="shared" si="2"/>
        <v>2.1564926111316183E-3</v>
      </c>
      <c r="AU24" s="55">
        <f t="shared" si="2"/>
        <v>8.8625439746129397E-4</v>
      </c>
      <c r="AV24" s="55">
        <f t="shared" si="2"/>
        <v>1.2565938345646202E-3</v>
      </c>
      <c r="AW24" s="55">
        <f>+AW10/M10</f>
        <v>1.0804027195000477E-2</v>
      </c>
      <c r="AX24" s="55">
        <f t="shared" si="3"/>
        <v>0</v>
      </c>
      <c r="AY24" s="55">
        <f t="shared" si="3"/>
        <v>0</v>
      </c>
      <c r="AZ24" s="55">
        <f t="shared" si="3"/>
        <v>0</v>
      </c>
      <c r="BA24" s="55">
        <f t="shared" si="3"/>
        <v>0</v>
      </c>
      <c r="BB24" s="55">
        <f t="shared" si="3"/>
        <v>0</v>
      </c>
      <c r="BC24" s="55">
        <f t="shared" si="3"/>
        <v>2.0529785216666596E-5</v>
      </c>
      <c r="BD24" s="55">
        <f t="shared" si="3"/>
        <v>1.8538257355142901E-5</v>
      </c>
      <c r="BE24" s="55">
        <f t="shared" si="3"/>
        <v>2.4508132910622849E-5</v>
      </c>
      <c r="BF24" s="55">
        <f t="shared" si="3"/>
        <v>1.8153311426251898E-3</v>
      </c>
      <c r="BG24" s="55">
        <f t="shared" si="3"/>
        <v>1.3041463371357529E-5</v>
      </c>
      <c r="BH24" s="55">
        <f t="shared" si="3"/>
        <v>1.0089324041159808E-3</v>
      </c>
      <c r="BI24" s="55">
        <f>+BI10/M10</f>
        <v>5.209172514785824E-4</v>
      </c>
      <c r="BJ24" s="55"/>
      <c r="BK24" s="48"/>
      <c r="BL24" s="56">
        <f>(+BK10+BL10)/$BJ10</f>
        <v>8.0817356908006246E-3</v>
      </c>
      <c r="BM24" s="56">
        <f t="shared" si="0"/>
        <v>1.2400202139182012E-3</v>
      </c>
      <c r="BN24" s="56">
        <f t="shared" si="0"/>
        <v>2.5336295194546959E-4</v>
      </c>
    </row>
    <row r="25" spans="1:66">
      <c r="A25" s="51" t="s">
        <v>59</v>
      </c>
      <c r="Z25" s="55">
        <f t="shared" si="1"/>
        <v>1.758531410752923E-2</v>
      </c>
      <c r="AA25" s="55">
        <f t="shared" si="1"/>
        <v>1.4712396301829441E-2</v>
      </c>
      <c r="AB25" s="55">
        <f t="shared" si="1"/>
        <v>1.2355504049952989E-2</v>
      </c>
      <c r="AC25" s="55">
        <f t="shared" si="1"/>
        <v>1.3149243165369457E-2</v>
      </c>
      <c r="AD25" s="55">
        <f t="shared" si="1"/>
        <v>1.2567712231607889E-2</v>
      </c>
      <c r="AE25" s="55">
        <f t="shared" si="1"/>
        <v>2.878920099405372E-3</v>
      </c>
      <c r="AF25" s="55">
        <f t="shared" si="1"/>
        <v>2.765881423735724E-3</v>
      </c>
      <c r="AG25" s="55">
        <f t="shared" si="1"/>
        <v>3.7956030064996375E-3</v>
      </c>
      <c r="AH25" s="55">
        <f t="shared" si="1"/>
        <v>4.5646413188925863E-3</v>
      </c>
      <c r="AI25" s="55">
        <f t="shared" si="1"/>
        <v>3.9669561342328642E-3</v>
      </c>
      <c r="AJ25" s="55">
        <f t="shared" si="1"/>
        <v>1.5402422434272197E-4</v>
      </c>
      <c r="AK25" s="55">
        <f>+(Y11+AK11)/M11</f>
        <v>3.3009325395239467E-3</v>
      </c>
      <c r="AL25" s="55">
        <f t="shared" si="2"/>
        <v>1.0277783539131003E-5</v>
      </c>
      <c r="AM25" s="55">
        <f t="shared" si="2"/>
        <v>4.4941601032486201E-4</v>
      </c>
      <c r="AN25" s="55">
        <f t="shared" si="2"/>
        <v>1.3927286450064707E-3</v>
      </c>
      <c r="AO25" s="55">
        <f t="shared" si="2"/>
        <v>1.2881739410857793E-3</v>
      </c>
      <c r="AP25" s="55">
        <f t="shared" si="2"/>
        <v>1.3192792051623932E-3</v>
      </c>
      <c r="AQ25" s="55">
        <f t="shared" si="2"/>
        <v>1.9303611197028447E-4</v>
      </c>
      <c r="AR25" s="55">
        <f t="shared" si="2"/>
        <v>2.2286211284452642E-2</v>
      </c>
      <c r="AS25" s="55">
        <f t="shared" si="2"/>
        <v>7.867031039556165E-4</v>
      </c>
      <c r="AT25" s="55">
        <f t="shared" si="2"/>
        <v>1.3281187681586616E-3</v>
      </c>
      <c r="AU25" s="55">
        <f t="shared" si="2"/>
        <v>7.4832561049050633E-4</v>
      </c>
      <c r="AV25" s="55">
        <f t="shared" si="2"/>
        <v>9.2860495497964297E-4</v>
      </c>
      <c r="AW25" s="55">
        <f>+AW11/M11</f>
        <v>4.4665015503390472E-3</v>
      </c>
      <c r="AX25" s="55"/>
      <c r="AY25" s="55"/>
      <c r="AZ25" s="55"/>
      <c r="BA25" s="55"/>
      <c r="BB25" s="55"/>
      <c r="BC25" s="55"/>
      <c r="BD25" s="55"/>
      <c r="BE25" s="55"/>
      <c r="BF25" s="55"/>
      <c r="BG25" s="55"/>
      <c r="BH25" s="55"/>
      <c r="BI25" s="55"/>
      <c r="BJ25" s="55"/>
      <c r="BK25" s="48"/>
      <c r="BL25" s="56">
        <f>(+BK11+BL11)/$BJ11</f>
        <v>6.705291321007445E-3</v>
      </c>
      <c r="BM25" s="56">
        <f>+BM11/$BJ11</f>
        <v>4.0888025564433279E-3</v>
      </c>
      <c r="BN25" s="56"/>
    </row>
    <row r="26" spans="1:66">
      <c r="A26" s="51" t="s">
        <v>65</v>
      </c>
      <c r="Z26" s="55">
        <f t="shared" si="1"/>
        <v>1.06478794058859E-2</v>
      </c>
      <c r="AA26" s="55">
        <f t="shared" si="1"/>
        <v>4.2241648621158916E-3</v>
      </c>
      <c r="AB26" s="55">
        <f t="shared" si="1"/>
        <v>3.8531230168618066E-3</v>
      </c>
      <c r="AC26" s="55">
        <f t="shared" si="1"/>
        <v>9.9675507498284445E-3</v>
      </c>
      <c r="AD26" s="55">
        <f t="shared" si="1"/>
        <v>5.4036379746392402E-3</v>
      </c>
      <c r="AE26" s="55">
        <f t="shared" si="1"/>
        <v>7.0886995804195774E-3</v>
      </c>
      <c r="AF26" s="55">
        <f t="shared" si="1"/>
        <v>5.3915529772580149E-3</v>
      </c>
      <c r="AG26" s="55">
        <f t="shared" si="1"/>
        <v>4.9116859818160484E-3</v>
      </c>
      <c r="AH26" s="55">
        <f t="shared" si="1"/>
        <v>7.6851195502840681E-3</v>
      </c>
      <c r="AI26" s="55">
        <f t="shared" si="1"/>
        <v>2.3373163990418278E-2</v>
      </c>
      <c r="AJ26" s="55">
        <f t="shared" si="1"/>
        <v>1.0886408290701674E-3</v>
      </c>
      <c r="AK26" s="55">
        <f>+(Y12+AK12)/M12</f>
        <v>6.5114222418482964E-5</v>
      </c>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48"/>
      <c r="BL26" s="56">
        <f>(+BK12+BL12)/$BJ12</f>
        <v>7.0367747769278562E-3</v>
      </c>
      <c r="BM26" s="56"/>
      <c r="BN26" s="56"/>
    </row>
    <row r="27" spans="1:66">
      <c r="A27" s="53" t="s">
        <v>83</v>
      </c>
    </row>
    <row r="28" spans="1:66">
      <c r="A28" s="51" t="s">
        <v>70</v>
      </c>
      <c r="Z28" s="55"/>
      <c r="AA28" s="55"/>
      <c r="AB28" s="55"/>
      <c r="AC28" s="55"/>
      <c r="AD28" s="55"/>
      <c r="AE28" s="55"/>
      <c r="AF28" s="55"/>
      <c r="AG28" s="55"/>
      <c r="AH28" s="55"/>
      <c r="AI28" s="55"/>
      <c r="AJ28" s="55"/>
      <c r="AK28" s="55">
        <f>+(Y14+AK14)/M14</f>
        <v>0</v>
      </c>
      <c r="AL28" s="55"/>
      <c r="AM28" s="55"/>
      <c r="AN28" s="55"/>
      <c r="AO28" s="55"/>
      <c r="AP28" s="55"/>
      <c r="AQ28" s="55"/>
      <c r="AR28" s="55"/>
      <c r="AS28" s="55"/>
      <c r="AT28" s="55"/>
      <c r="AU28" s="55"/>
      <c r="AV28" s="55"/>
      <c r="AW28" s="55">
        <f>+AW14/M14</f>
        <v>1.5344594273336834E-2</v>
      </c>
      <c r="AX28" s="55"/>
      <c r="AY28" s="55"/>
      <c r="AZ28" s="55"/>
      <c r="BA28" s="55"/>
      <c r="BB28" s="55"/>
      <c r="BC28" s="55"/>
      <c r="BD28" s="55"/>
      <c r="BE28" s="55"/>
      <c r="BF28" s="55"/>
      <c r="BG28" s="55"/>
      <c r="BH28" s="55"/>
      <c r="BI28" s="55">
        <f>+BI14/M14</f>
        <v>0</v>
      </c>
      <c r="BJ28" s="55"/>
      <c r="BK28" s="48"/>
      <c r="BL28" s="56">
        <f>(+BK14+BL14)/$BJ14</f>
        <v>0</v>
      </c>
      <c r="BM28" s="56">
        <f t="shared" ref="BM28:BN30" si="4">+BM14/$BJ14</f>
        <v>1.5344594273336834E-2</v>
      </c>
      <c r="BN28" s="56">
        <f t="shared" si="4"/>
        <v>0</v>
      </c>
    </row>
    <row r="29" spans="1:66">
      <c r="A29" s="51" t="s">
        <v>42</v>
      </c>
      <c r="Z29" s="55">
        <f t="shared" ref="Z29:AJ32" si="5">+(N15+Z15)/B15</f>
        <v>1.5914133611425071E-2</v>
      </c>
      <c r="AA29" s="55">
        <f t="shared" si="5"/>
        <v>1.397085937317517E-2</v>
      </c>
      <c r="AB29" s="55">
        <f t="shared" si="5"/>
        <v>5.6280903292465066E-2</v>
      </c>
      <c r="AC29" s="55">
        <f t="shared" si="5"/>
        <v>3.1256746969841903E-2</v>
      </c>
      <c r="AD29" s="55">
        <f t="shared" si="5"/>
        <v>-0.405887434567198</v>
      </c>
      <c r="AE29" s="55">
        <f t="shared" si="5"/>
        <v>3.5109006910989018E-2</v>
      </c>
      <c r="AF29" s="55">
        <f t="shared" si="5"/>
        <v>1.6718008399980059E-2</v>
      </c>
      <c r="AG29" s="55">
        <f t="shared" si="5"/>
        <v>1.4926392744703434E-2</v>
      </c>
      <c r="AH29" s="55">
        <f t="shared" si="5"/>
        <v>1.487895762047175E-2</v>
      </c>
      <c r="AI29" s="55">
        <f t="shared" si="5"/>
        <v>1.7115090614116417E-2</v>
      </c>
      <c r="AJ29" s="55">
        <f t="shared" si="5"/>
        <v>2.3028068084697265E-2</v>
      </c>
      <c r="AK29" s="55">
        <f>+(Y15+AK15)/M15</f>
        <v>2.9839926665880888E-2</v>
      </c>
      <c r="AL29" s="55">
        <f t="shared" ref="AL29:AV31" si="6">+AL15/B15</f>
        <v>0</v>
      </c>
      <c r="AM29" s="55">
        <f t="shared" si="6"/>
        <v>0</v>
      </c>
      <c r="AN29" s="55">
        <f t="shared" si="6"/>
        <v>0</v>
      </c>
      <c r="AO29" s="55">
        <f t="shared" si="6"/>
        <v>0</v>
      </c>
      <c r="AP29" s="55">
        <f t="shared" si="6"/>
        <v>0</v>
      </c>
      <c r="AQ29" s="55">
        <f t="shared" si="6"/>
        <v>8.4554773701675644E-3</v>
      </c>
      <c r="AR29" s="55">
        <f t="shared" si="6"/>
        <v>1.67665118863368E-2</v>
      </c>
      <c r="AS29" s="55">
        <f t="shared" si="6"/>
        <v>2.8340019394701509E-2</v>
      </c>
      <c r="AT29" s="55">
        <f t="shared" si="6"/>
        <v>3.2000612614212304E-2</v>
      </c>
      <c r="AU29" s="55">
        <f t="shared" si="6"/>
        <v>3.4439130537692243E-2</v>
      </c>
      <c r="AV29" s="55">
        <f t="shared" si="6"/>
        <v>3.7172716484619686E-2</v>
      </c>
      <c r="AW29" s="55">
        <f>+AW15/M15</f>
        <v>3.3405118961998409E-2</v>
      </c>
      <c r="AX29" s="55">
        <f t="shared" ref="AX29:BH30" si="7">+AX15/B15</f>
        <v>0</v>
      </c>
      <c r="AY29" s="55">
        <f t="shared" si="7"/>
        <v>0</v>
      </c>
      <c r="AZ29" s="55">
        <f t="shared" si="7"/>
        <v>0</v>
      </c>
      <c r="BA29" s="55">
        <f t="shared" si="7"/>
        <v>0</v>
      </c>
      <c r="BB29" s="55">
        <f t="shared" si="7"/>
        <v>0</v>
      </c>
      <c r="BC29" s="55">
        <f t="shared" si="7"/>
        <v>2.435358027625673E-4</v>
      </c>
      <c r="BD29" s="55">
        <f t="shared" si="7"/>
        <v>1.0922161349439427E-4</v>
      </c>
      <c r="BE29" s="55">
        <f t="shared" si="7"/>
        <v>1.2806921924758173E-3</v>
      </c>
      <c r="BF29" s="55">
        <f t="shared" si="7"/>
        <v>2.7173192063742204E-3</v>
      </c>
      <c r="BG29" s="55">
        <f t="shared" si="7"/>
        <v>2.9852008403203757E-3</v>
      </c>
      <c r="BH29" s="55">
        <f t="shared" si="7"/>
        <v>3.1273633920940497E-3</v>
      </c>
      <c r="BI29" s="55">
        <f>+BI15/M15</f>
        <v>3.0789310095933804E-3</v>
      </c>
      <c r="BJ29" s="55"/>
      <c r="BK29" s="48"/>
      <c r="BL29" s="56">
        <f>(+BK15+BL15)/$BJ15</f>
        <v>2.7275051452692892E-2</v>
      </c>
      <c r="BM29" s="56">
        <f t="shared" si="4"/>
        <v>1.7583996633900385E-2</v>
      </c>
      <c r="BN29" s="56">
        <f t="shared" si="4"/>
        <v>1.251324780302464E-3</v>
      </c>
    </row>
    <row r="30" spans="1:66">
      <c r="A30" s="51" t="s">
        <v>55</v>
      </c>
      <c r="Z30" s="55">
        <f t="shared" si="5"/>
        <v>6.6406888993195246E-2</v>
      </c>
      <c r="AA30" s="55">
        <f t="shared" si="5"/>
        <v>5.9369498986915729E-2</v>
      </c>
      <c r="AB30" s="55">
        <f t="shared" si="5"/>
        <v>6.4038184610065926E-2</v>
      </c>
      <c r="AC30" s="55">
        <f t="shared" si="5"/>
        <v>6.4371221650503019E-2</v>
      </c>
      <c r="AD30" s="55">
        <f t="shared" si="5"/>
        <v>6.5371690975053118E-2</v>
      </c>
      <c r="AE30" s="55">
        <f t="shared" si="5"/>
        <v>5.5996742394035494E-2</v>
      </c>
      <c r="AF30" s="55">
        <f t="shared" si="5"/>
        <v>5.0071572245110739E-2</v>
      </c>
      <c r="AG30" s="55">
        <f t="shared" si="5"/>
        <v>4.8512881801082701E-2</v>
      </c>
      <c r="AH30" s="55">
        <f t="shared" si="5"/>
        <v>4.0496399951732251E-2</v>
      </c>
      <c r="AI30" s="55">
        <f t="shared" si="5"/>
        <v>4.1602989304426151E-2</v>
      </c>
      <c r="AJ30" s="55">
        <f t="shared" si="5"/>
        <v>3.7242644759378336E-2</v>
      </c>
      <c r="AK30" s="55">
        <f>+(Y16+AK16)/M16</f>
        <v>3.9807161614069317E-3</v>
      </c>
      <c r="AL30" s="55">
        <f t="shared" si="6"/>
        <v>3.2755434128976459E-3</v>
      </c>
      <c r="AM30" s="55">
        <f t="shared" si="6"/>
        <v>3.0961920735693579E-3</v>
      </c>
      <c r="AN30" s="55">
        <f t="shared" si="6"/>
        <v>4.1378095033754221E-4</v>
      </c>
      <c r="AO30" s="55">
        <f t="shared" si="6"/>
        <v>4.1599796166408385E-4</v>
      </c>
      <c r="AP30" s="55">
        <f t="shared" si="6"/>
        <v>4.1359765486364826E-4</v>
      </c>
      <c r="AQ30" s="55">
        <f t="shared" si="6"/>
        <v>3.0481787590946863E-3</v>
      </c>
      <c r="AR30" s="55">
        <f t="shared" si="6"/>
        <v>8.1642922364798896E-3</v>
      </c>
      <c r="AS30" s="55">
        <f t="shared" si="6"/>
        <v>1.2996209141930228E-2</v>
      </c>
      <c r="AT30" s="55">
        <f t="shared" si="6"/>
        <v>1.2855601450074113E-2</v>
      </c>
      <c r="AU30" s="55">
        <f t="shared" si="6"/>
        <v>1.5052176791678588E-2</v>
      </c>
      <c r="AV30" s="55">
        <f t="shared" si="6"/>
        <v>1.9306279915827947E-2</v>
      </c>
      <c r="AW30" s="55">
        <f>+AW16/M16</f>
        <v>5.036096875044082E-2</v>
      </c>
      <c r="AX30" s="55">
        <f t="shared" si="7"/>
        <v>0</v>
      </c>
      <c r="AY30" s="55">
        <f t="shared" si="7"/>
        <v>0</v>
      </c>
      <c r="AZ30" s="55">
        <f t="shared" si="7"/>
        <v>0</v>
      </c>
      <c r="BA30" s="55">
        <f t="shared" si="7"/>
        <v>0</v>
      </c>
      <c r="BB30" s="55">
        <f t="shared" si="7"/>
        <v>0</v>
      </c>
      <c r="BC30" s="55">
        <f t="shared" si="7"/>
        <v>1.3652404364568658E-4</v>
      </c>
      <c r="BD30" s="55">
        <f t="shared" si="7"/>
        <v>1.7325242181604229E-4</v>
      </c>
      <c r="BE30" s="55">
        <f t="shared" si="7"/>
        <v>2.4953883623882276E-4</v>
      </c>
      <c r="BF30" s="55">
        <f t="shared" si="7"/>
        <v>2.1781499007102718E-4</v>
      </c>
      <c r="BG30" s="55">
        <f t="shared" si="7"/>
        <v>2.2927864172195733E-4</v>
      </c>
      <c r="BH30" s="55">
        <f t="shared" si="7"/>
        <v>2.3246170939932284E-4</v>
      </c>
      <c r="BI30" s="55">
        <f>+BI16/M16</f>
        <v>2.4766178321928396E-4</v>
      </c>
      <c r="BJ30" s="55"/>
      <c r="BK30" s="48"/>
      <c r="BL30" s="56">
        <f>(+BK16+BL16)/$BJ16</f>
        <v>4.9159944985941569E-2</v>
      </c>
      <c r="BM30" s="56">
        <f t="shared" si="4"/>
        <v>1.1188648101988512E-2</v>
      </c>
      <c r="BN30" s="56">
        <f t="shared" si="4"/>
        <v>1.2754918377246718E-4</v>
      </c>
    </row>
    <row r="31" spans="1:66">
      <c r="A31" s="51" t="s">
        <v>59</v>
      </c>
      <c r="Z31" s="55">
        <f t="shared" si="5"/>
        <v>5.4632754983273205E-2</v>
      </c>
      <c r="AA31" s="55">
        <f t="shared" si="5"/>
        <v>5.2835931669068546E-2</v>
      </c>
      <c r="AB31" s="55">
        <f t="shared" si="5"/>
        <v>5.3994766538483424E-2</v>
      </c>
      <c r="AC31" s="55">
        <f t="shared" si="5"/>
        <v>5.3430801895379181E-2</v>
      </c>
      <c r="AD31" s="55">
        <f t="shared" si="5"/>
        <v>5.339958153752377E-2</v>
      </c>
      <c r="AE31" s="55">
        <f t="shared" si="5"/>
        <v>1.2039184097744297E-2</v>
      </c>
      <c r="AF31" s="55">
        <f t="shared" si="5"/>
        <v>5.0737813140183255E-3</v>
      </c>
      <c r="AG31" s="55">
        <f t="shared" si="5"/>
        <v>4.9759434709193019E-3</v>
      </c>
      <c r="AH31" s="55">
        <f t="shared" si="5"/>
        <v>4.9582135842306764E-3</v>
      </c>
      <c r="AI31" s="55">
        <f t="shared" si="5"/>
        <v>5.1790917465437186E-3</v>
      </c>
      <c r="AJ31" s="55">
        <f t="shared" si="5"/>
        <v>5.2304346156849197E-3</v>
      </c>
      <c r="AK31" s="55">
        <f>+(Y17+AK17)/M17</f>
        <v>2.0154610422673527E-4</v>
      </c>
      <c r="AL31" s="55">
        <f t="shared" si="6"/>
        <v>1.1363911474937976E-4</v>
      </c>
      <c r="AM31" s="55">
        <f t="shared" si="6"/>
        <v>1.9739948595061057E-4</v>
      </c>
      <c r="AN31" s="55">
        <f t="shared" si="6"/>
        <v>2.0344402760432884E-4</v>
      </c>
      <c r="AO31" s="55">
        <f t="shared" si="6"/>
        <v>2.011248095838037E-4</v>
      </c>
      <c r="AP31" s="55">
        <f t="shared" si="6"/>
        <v>2.0138631986614013E-4</v>
      </c>
      <c r="AQ31" s="55">
        <f t="shared" si="6"/>
        <v>2.5151697816148327E-2</v>
      </c>
      <c r="AR31" s="55">
        <f t="shared" si="6"/>
        <v>2.4587922560515594E-2</v>
      </c>
      <c r="AS31" s="55">
        <f t="shared" si="6"/>
        <v>2.4702360911035531E-2</v>
      </c>
      <c r="AT31" s="55">
        <f t="shared" si="6"/>
        <v>2.4011528830799989E-2</v>
      </c>
      <c r="AU31" s="55">
        <f t="shared" si="6"/>
        <v>2.5081192787863398E-2</v>
      </c>
      <c r="AV31" s="55">
        <f t="shared" si="6"/>
        <v>2.63158802896949E-2</v>
      </c>
      <c r="AW31" s="55">
        <f>+AW17/M17</f>
        <v>2.7155221170313926E-2</v>
      </c>
      <c r="AX31" s="55"/>
      <c r="AY31" s="55"/>
      <c r="AZ31" s="55"/>
      <c r="BA31" s="55"/>
      <c r="BB31" s="55"/>
      <c r="BC31" s="55"/>
      <c r="BD31" s="55"/>
      <c r="BE31" s="55"/>
      <c r="BF31" s="55"/>
      <c r="BG31" s="55"/>
      <c r="BH31" s="55"/>
      <c r="BI31" s="55"/>
      <c r="BJ31" s="55"/>
      <c r="BK31" s="48"/>
      <c r="BL31" s="56">
        <f>(+BK17+BL17)/$BJ17</f>
        <v>2.6404169028538725E-2</v>
      </c>
      <c r="BM31" s="56">
        <f>+BM17/$BJ17</f>
        <v>1.4332559626076824E-2</v>
      </c>
      <c r="BN31" s="56"/>
    </row>
    <row r="32" spans="1:66">
      <c r="A32" s="51" t="s">
        <v>65</v>
      </c>
      <c r="Z32" s="55">
        <f t="shared" si="5"/>
        <v>1.9696700775863066E-2</v>
      </c>
      <c r="AA32" s="55">
        <f t="shared" si="5"/>
        <v>2.9536966700928442E-2</v>
      </c>
      <c r="AB32" s="55">
        <f t="shared" si="5"/>
        <v>2.9534966385780792E-2</v>
      </c>
      <c r="AC32" s="55">
        <f t="shared" si="5"/>
        <v>2.9315757807946444E-2</v>
      </c>
      <c r="AD32" s="55">
        <f t="shared" si="5"/>
        <v>1.7425940925637417E-3</v>
      </c>
      <c r="AE32" s="55">
        <f t="shared" si="5"/>
        <v>3.565117007002136E-2</v>
      </c>
      <c r="AF32" s="55">
        <f t="shared" si="5"/>
        <v>2.9549426693055311E-2</v>
      </c>
      <c r="AG32" s="55">
        <f t="shared" si="5"/>
        <v>2.9525935630758969E-2</v>
      </c>
      <c r="AH32" s="55">
        <f t="shared" si="5"/>
        <v>2.887757596439218E-2</v>
      </c>
      <c r="AI32" s="55">
        <f t="shared" si="5"/>
        <v>3.1536219212639056E-2</v>
      </c>
      <c r="AJ32" s="55">
        <f t="shared" si="5"/>
        <v>0</v>
      </c>
      <c r="AK32" s="55">
        <f>+(Y18+AK18)/M18</f>
        <v>0</v>
      </c>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48"/>
      <c r="BL32" s="56">
        <f>(+BK18+BL18)/$BJ18</f>
        <v>2.2052923070851129E-2</v>
      </c>
      <c r="BM32" s="56"/>
      <c r="BN32" s="5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B4061-3103-4F68-BC33-5E981A89DB35}">
  <dimension ref="A1:BZ49"/>
  <sheetViews>
    <sheetView tabSelected="1" workbookViewId="0">
      <pane xSplit="1" ySplit="6" topLeftCell="W32" activePane="bottomRight" state="frozen"/>
      <selection pane="topRight" activeCell="B1" sqref="B1"/>
      <selection pane="bottomLeft" activeCell="A7" sqref="A7"/>
      <selection pane="bottomRight" activeCell="AK48" sqref="AK48"/>
    </sheetView>
  </sheetViews>
  <sheetFormatPr defaultRowHeight="15"/>
  <cols>
    <col min="1" max="1" width="10.7109375" customWidth="1"/>
    <col min="2" max="13" width="11.5703125" bestFit="1" customWidth="1"/>
    <col min="26" max="26" width="15.140625" bestFit="1" customWidth="1"/>
    <col min="27" max="37" width="11.5703125" bestFit="1" customWidth="1"/>
    <col min="38" max="48" width="10.7109375" customWidth="1"/>
    <col min="49" max="49" width="11.5703125" bestFit="1" customWidth="1"/>
    <col min="50" max="50" width="14.42578125" bestFit="1" customWidth="1"/>
    <col min="51" max="60" width="9" bestFit="1" customWidth="1"/>
    <col min="61" max="61" width="10.5703125" bestFit="1" customWidth="1"/>
    <col min="62" max="62" width="15.140625" bestFit="1" customWidth="1"/>
    <col min="63" max="63" width="10.5703125" bestFit="1" customWidth="1"/>
    <col min="64" max="64" width="12.5703125" bestFit="1" customWidth="1"/>
    <col min="65" max="65" width="11.5703125" bestFit="1" customWidth="1"/>
    <col min="66" max="66" width="10.5703125" bestFit="1" customWidth="1"/>
    <col min="68" max="68" width="14.140625" customWidth="1"/>
    <col min="69" max="69" width="9.7109375" bestFit="1" customWidth="1"/>
    <col min="70" max="70" width="12.5703125" bestFit="1" customWidth="1"/>
    <col min="71" max="72" width="10.5703125" bestFit="1" customWidth="1"/>
    <col min="74" max="74" width="17.85546875" bestFit="1" customWidth="1"/>
    <col min="75" max="75" width="9.7109375" bestFit="1" customWidth="1"/>
    <col min="76" max="76" width="12.5703125" bestFit="1" customWidth="1"/>
    <col min="77" max="77" width="11.5703125" bestFit="1" customWidth="1"/>
    <col min="78" max="78" width="10.5703125" bestFit="1" customWidth="1"/>
  </cols>
  <sheetData>
    <row r="1" spans="1:78" s="48" customFormat="1">
      <c r="BJ1" s="57" t="s">
        <v>84</v>
      </c>
      <c r="BP1" s="57" t="s">
        <v>95</v>
      </c>
      <c r="BV1" s="57" t="s">
        <v>96</v>
      </c>
    </row>
    <row r="2" spans="1:78" s="48" customFormat="1"/>
    <row r="3" spans="1:78" s="48" customFormat="1"/>
    <row r="4" spans="1:78" s="48" customFormat="1">
      <c r="BK4" s="57" t="s">
        <v>85</v>
      </c>
      <c r="BL4" s="57" t="s">
        <v>85</v>
      </c>
      <c r="BM4" s="57" t="s">
        <v>85</v>
      </c>
      <c r="BN4" s="57" t="s">
        <v>85</v>
      </c>
      <c r="BQ4" s="57" t="s">
        <v>85</v>
      </c>
      <c r="BR4" s="57" t="s">
        <v>85</v>
      </c>
      <c r="BS4" s="57" t="s">
        <v>85</v>
      </c>
      <c r="BT4" s="57" t="s">
        <v>85</v>
      </c>
      <c r="BW4" s="57" t="s">
        <v>85</v>
      </c>
      <c r="BX4" s="57" t="s">
        <v>85</v>
      </c>
      <c r="BY4" s="57" t="s">
        <v>85</v>
      </c>
      <c r="BZ4" s="57" t="s">
        <v>85</v>
      </c>
    </row>
    <row r="5" spans="1:78" s="48" customFormat="1">
      <c r="B5" s="57" t="s">
        <v>5</v>
      </c>
      <c r="N5" s="57" t="s">
        <v>86</v>
      </c>
      <c r="O5" s="57"/>
      <c r="Z5" s="57" t="s">
        <v>87</v>
      </c>
      <c r="AA5" s="57"/>
      <c r="AL5" s="57" t="s">
        <v>88</v>
      </c>
      <c r="AM5" s="57"/>
      <c r="AX5" s="57" t="s">
        <v>89</v>
      </c>
      <c r="AY5" s="57"/>
      <c r="BJ5" s="57" t="s">
        <v>85</v>
      </c>
      <c r="BK5" s="57" t="s">
        <v>90</v>
      </c>
      <c r="BL5" s="57" t="s">
        <v>90</v>
      </c>
      <c r="BM5" s="57" t="s">
        <v>90</v>
      </c>
      <c r="BN5" s="57" t="s">
        <v>90</v>
      </c>
      <c r="BP5" s="57" t="s">
        <v>85</v>
      </c>
      <c r="BQ5" s="57" t="s">
        <v>90</v>
      </c>
      <c r="BR5" s="57" t="s">
        <v>90</v>
      </c>
      <c r="BS5" s="57" t="s">
        <v>90</v>
      </c>
      <c r="BT5" s="57" t="s">
        <v>90</v>
      </c>
      <c r="BV5" s="57" t="s">
        <v>85</v>
      </c>
      <c r="BW5" s="57" t="s">
        <v>90</v>
      </c>
      <c r="BX5" s="57" t="s">
        <v>90</v>
      </c>
      <c r="BY5" s="57" t="s">
        <v>90</v>
      </c>
      <c r="BZ5" s="57" t="s">
        <v>90</v>
      </c>
    </row>
    <row r="6" spans="1:78" s="48" customFormat="1">
      <c r="B6" s="60">
        <v>2</v>
      </c>
      <c r="C6" s="60">
        <v>3</v>
      </c>
      <c r="D6" s="60">
        <v>4</v>
      </c>
      <c r="E6" s="60">
        <v>5</v>
      </c>
      <c r="F6" s="60">
        <v>6</v>
      </c>
      <c r="G6" s="60">
        <v>7</v>
      </c>
      <c r="H6" s="60">
        <v>8</v>
      </c>
      <c r="I6" s="60">
        <v>9</v>
      </c>
      <c r="J6" s="60">
        <v>10</v>
      </c>
      <c r="K6" s="60">
        <v>11</v>
      </c>
      <c r="L6" s="60">
        <v>12</v>
      </c>
      <c r="M6" s="60">
        <v>1</v>
      </c>
      <c r="N6" s="60">
        <v>2</v>
      </c>
      <c r="O6" s="60">
        <v>3</v>
      </c>
      <c r="P6" s="60">
        <v>4</v>
      </c>
      <c r="Q6" s="60">
        <v>5</v>
      </c>
      <c r="R6" s="60">
        <v>6</v>
      </c>
      <c r="S6" s="60">
        <v>7</v>
      </c>
      <c r="T6" s="60">
        <v>8</v>
      </c>
      <c r="U6" s="60">
        <v>9</v>
      </c>
      <c r="V6" s="60">
        <v>10</v>
      </c>
      <c r="W6" s="60">
        <v>11</v>
      </c>
      <c r="X6" s="60">
        <v>12</v>
      </c>
      <c r="Y6" s="60">
        <v>1</v>
      </c>
      <c r="Z6" s="60">
        <v>2</v>
      </c>
      <c r="AA6" s="60">
        <v>3</v>
      </c>
      <c r="AB6" s="60">
        <v>4</v>
      </c>
      <c r="AC6" s="60">
        <v>5</v>
      </c>
      <c r="AD6" s="60">
        <v>6</v>
      </c>
      <c r="AE6" s="60">
        <v>7</v>
      </c>
      <c r="AF6" s="60">
        <v>8</v>
      </c>
      <c r="AG6" s="60">
        <v>9</v>
      </c>
      <c r="AH6" s="60">
        <v>10</v>
      </c>
      <c r="AI6" s="60">
        <v>11</v>
      </c>
      <c r="AJ6" s="60">
        <v>12</v>
      </c>
      <c r="AK6" s="60">
        <v>1</v>
      </c>
      <c r="AL6" s="60">
        <v>2</v>
      </c>
      <c r="AM6" s="60">
        <v>3</v>
      </c>
      <c r="AN6" s="60">
        <v>4</v>
      </c>
      <c r="AO6" s="60">
        <v>5</v>
      </c>
      <c r="AP6" s="60">
        <v>6</v>
      </c>
      <c r="AQ6" s="60">
        <v>7</v>
      </c>
      <c r="AR6" s="60">
        <v>8</v>
      </c>
      <c r="AS6" s="60">
        <v>9</v>
      </c>
      <c r="AT6" s="60">
        <v>10</v>
      </c>
      <c r="AU6" s="60">
        <v>11</v>
      </c>
      <c r="AV6" s="60">
        <v>12</v>
      </c>
      <c r="AW6" s="60">
        <v>1</v>
      </c>
      <c r="AX6" s="60">
        <v>2</v>
      </c>
      <c r="AY6" s="60">
        <v>3</v>
      </c>
      <c r="AZ6" s="60">
        <v>4</v>
      </c>
      <c r="BA6" s="60">
        <v>5</v>
      </c>
      <c r="BB6" s="60">
        <v>6</v>
      </c>
      <c r="BC6" s="60">
        <v>7</v>
      </c>
      <c r="BD6" s="60">
        <v>8</v>
      </c>
      <c r="BE6" s="60">
        <v>9</v>
      </c>
      <c r="BF6" s="60">
        <v>10</v>
      </c>
      <c r="BG6" s="60">
        <v>11</v>
      </c>
      <c r="BH6" s="60">
        <v>12</v>
      </c>
      <c r="BI6" s="60">
        <v>1</v>
      </c>
      <c r="BJ6" s="57" t="s">
        <v>5</v>
      </c>
      <c r="BK6" s="57" t="s">
        <v>91</v>
      </c>
      <c r="BL6" s="57" t="s">
        <v>92</v>
      </c>
      <c r="BM6" s="57" t="s">
        <v>93</v>
      </c>
      <c r="BN6" s="57" t="s">
        <v>94</v>
      </c>
      <c r="BP6" s="57" t="s">
        <v>5</v>
      </c>
      <c r="BQ6" s="57" t="s">
        <v>91</v>
      </c>
      <c r="BR6" s="57" t="s">
        <v>92</v>
      </c>
      <c r="BS6" s="57" t="s">
        <v>93</v>
      </c>
      <c r="BT6" s="57" t="s">
        <v>94</v>
      </c>
      <c r="BV6" s="57" t="s">
        <v>5</v>
      </c>
      <c r="BW6" s="57" t="s">
        <v>91</v>
      </c>
      <c r="BX6" s="57" t="s">
        <v>92</v>
      </c>
      <c r="BY6" s="57" t="s">
        <v>93</v>
      </c>
      <c r="BZ6" s="57" t="s">
        <v>94</v>
      </c>
    </row>
    <row r="7" spans="1:78" s="48" customFormat="1">
      <c r="A7" s="53" t="s">
        <v>82</v>
      </c>
    </row>
    <row r="8" spans="1:78" s="48" customFormat="1">
      <c r="A8" s="51" t="s">
        <v>70</v>
      </c>
      <c r="B8" s="58">
        <f>+'Monthly Detail Excluding City'!B8+'Monthly Detail City Only'!B8</f>
        <v>0</v>
      </c>
      <c r="C8" s="58">
        <f>+'Monthly Detail Excluding City'!C8+'Monthly Detail City Only'!C8</f>
        <v>0</v>
      </c>
      <c r="D8" s="58">
        <f>+'Monthly Detail Excluding City'!D8+'Monthly Detail City Only'!D8</f>
        <v>0</v>
      </c>
      <c r="E8" s="58">
        <f>+'Monthly Detail Excluding City'!E8+'Monthly Detail City Only'!E8</f>
        <v>0</v>
      </c>
      <c r="F8" s="58">
        <f>+'Monthly Detail Excluding City'!F8+'Monthly Detail City Only'!F8</f>
        <v>0</v>
      </c>
      <c r="G8" s="58">
        <f>+'Monthly Detail Excluding City'!G8+'Monthly Detail City Only'!G8</f>
        <v>0</v>
      </c>
      <c r="H8" s="58">
        <f>+'Monthly Detail Excluding City'!H8+'Monthly Detail City Only'!H8</f>
        <v>0</v>
      </c>
      <c r="I8" s="58">
        <f>+'Monthly Detail Excluding City'!I8+'Monthly Detail City Only'!I8</f>
        <v>0</v>
      </c>
      <c r="J8" s="58">
        <f>+'Monthly Detail Excluding City'!J8+'Monthly Detail City Only'!J8</f>
        <v>0</v>
      </c>
      <c r="K8" s="58">
        <f>+'Monthly Detail Excluding City'!K8+'Monthly Detail City Only'!K8</f>
        <v>0</v>
      </c>
      <c r="L8" s="58">
        <f>+'Monthly Detail Excluding City'!L8+'Monthly Detail City Only'!L8</f>
        <v>0</v>
      </c>
      <c r="M8" s="58">
        <f>+'Monthly Detail Excluding City'!M8+'Monthly Detail City Only'!M8</f>
        <v>52394268.659999996</v>
      </c>
      <c r="N8" s="58">
        <f>+'Monthly Detail Excluding City'!N8</f>
        <v>0</v>
      </c>
      <c r="O8" s="58">
        <f>+'Monthly Detail Excluding City'!O8</f>
        <v>0</v>
      </c>
      <c r="P8" s="58">
        <f>+'Monthly Detail Excluding City'!P8</f>
        <v>0</v>
      </c>
      <c r="Q8" s="58">
        <f>+'Monthly Detail Excluding City'!Q8</f>
        <v>0</v>
      </c>
      <c r="R8" s="58">
        <f>+'Monthly Detail Excluding City'!R8</f>
        <v>0</v>
      </c>
      <c r="S8" s="58">
        <f>+'Monthly Detail Excluding City'!S8</f>
        <v>0</v>
      </c>
      <c r="T8" s="58">
        <f>+'Monthly Detail Excluding City'!T8</f>
        <v>0</v>
      </c>
      <c r="U8" s="58">
        <f>+'Monthly Detail Excluding City'!U8</f>
        <v>0</v>
      </c>
      <c r="V8" s="58">
        <f>+'Monthly Detail Excluding City'!V8</f>
        <v>0</v>
      </c>
      <c r="W8" s="58">
        <f>+'Monthly Detail Excluding City'!W8</f>
        <v>0</v>
      </c>
      <c r="X8" s="58">
        <f>+'Monthly Detail Excluding City'!X8</f>
        <v>0</v>
      </c>
      <c r="Y8" s="58">
        <f>+'Monthly Detail Excluding City'!Y8</f>
        <v>1144.06</v>
      </c>
      <c r="Z8" s="58">
        <f>+'Monthly Detail Excluding City'!Z8+'Monthly Detail City Only'!B8</f>
        <v>0</v>
      </c>
      <c r="AA8" s="58">
        <f>+'Monthly Detail Excluding City'!AA8+'Monthly Detail City Only'!C8</f>
        <v>0</v>
      </c>
      <c r="AB8" s="58">
        <f>+'Monthly Detail Excluding City'!AB8+'Monthly Detail City Only'!D8</f>
        <v>0</v>
      </c>
      <c r="AC8" s="58">
        <f>+'Monthly Detail Excluding City'!AC8+'Monthly Detail City Only'!E8</f>
        <v>0</v>
      </c>
      <c r="AD8" s="58">
        <f>+'Monthly Detail Excluding City'!AD8+'Monthly Detail City Only'!F8</f>
        <v>0</v>
      </c>
      <c r="AE8" s="58">
        <f>+'Monthly Detail Excluding City'!AE8+'Monthly Detail City Only'!G8</f>
        <v>0</v>
      </c>
      <c r="AF8" s="58">
        <f>+'Monthly Detail Excluding City'!AF8+'Monthly Detail City Only'!H8</f>
        <v>0</v>
      </c>
      <c r="AG8" s="58">
        <f>+'Monthly Detail Excluding City'!AG8+'Monthly Detail City Only'!I8</f>
        <v>0</v>
      </c>
      <c r="AH8" s="58">
        <f>+'Monthly Detail Excluding City'!AH8+'Monthly Detail City Only'!J8</f>
        <v>0</v>
      </c>
      <c r="AI8" s="58">
        <f>+'Monthly Detail Excluding City'!AI8+'Monthly Detail City Only'!K8</f>
        <v>0</v>
      </c>
      <c r="AJ8" s="58">
        <f>+'Monthly Detail Excluding City'!AJ8+'Monthly Detail City Only'!L8</f>
        <v>0</v>
      </c>
      <c r="AK8" s="58">
        <f>+'Monthly Detail Excluding City'!AK8+'Monthly Detail City Only'!M8</f>
        <v>13196901.93</v>
      </c>
      <c r="AL8" s="59">
        <f>+'Monthly Detail Excluding City'!AL8</f>
        <v>0</v>
      </c>
      <c r="AM8" s="59">
        <f>+'Monthly Detail Excluding City'!AM8</f>
        <v>0</v>
      </c>
      <c r="AN8" s="59">
        <f>+'Monthly Detail Excluding City'!AN8</f>
        <v>0</v>
      </c>
      <c r="AO8" s="59">
        <f>+'Monthly Detail Excluding City'!AO8</f>
        <v>0</v>
      </c>
      <c r="AP8" s="59">
        <f>+'Monthly Detail Excluding City'!AP8</f>
        <v>0</v>
      </c>
      <c r="AQ8" s="59">
        <f>+'Monthly Detail Excluding City'!AQ8</f>
        <v>0</v>
      </c>
      <c r="AR8" s="59">
        <f>+'Monthly Detail Excluding City'!AR8</f>
        <v>0</v>
      </c>
      <c r="AS8" s="59">
        <f>+'Monthly Detail Excluding City'!AS8</f>
        <v>0</v>
      </c>
      <c r="AT8" s="59">
        <f>+'Monthly Detail Excluding City'!AT8</f>
        <v>0</v>
      </c>
      <c r="AU8" s="59">
        <f>+'Monthly Detail Excluding City'!AU8</f>
        <v>0</v>
      </c>
      <c r="AV8" s="59">
        <f>+'Monthly Detail Excluding City'!AV8</f>
        <v>0</v>
      </c>
      <c r="AW8" s="59">
        <f>+'Monthly Detail Excluding City'!AW8</f>
        <v>35218605.070000008</v>
      </c>
      <c r="AX8" s="59">
        <f>+'Monthly Detail Excluding City'!AX8</f>
        <v>0</v>
      </c>
      <c r="AY8" s="59">
        <f>+'Monthly Detail Excluding City'!AY8</f>
        <v>0</v>
      </c>
      <c r="AZ8" s="59">
        <f>+'Monthly Detail Excluding City'!AZ8</f>
        <v>0</v>
      </c>
      <c r="BA8" s="59">
        <f>+'Monthly Detail Excluding City'!BA8</f>
        <v>0</v>
      </c>
      <c r="BB8" s="59">
        <f>+'Monthly Detail Excluding City'!BB8</f>
        <v>0</v>
      </c>
      <c r="BC8" s="59">
        <f>+'Monthly Detail Excluding City'!BC8</f>
        <v>0</v>
      </c>
      <c r="BD8" s="59">
        <f>+'Monthly Detail Excluding City'!BD8</f>
        <v>0</v>
      </c>
      <c r="BE8" s="59">
        <f>+'Monthly Detail Excluding City'!BE8</f>
        <v>0</v>
      </c>
      <c r="BF8" s="59">
        <f>+'Monthly Detail Excluding City'!BF8</f>
        <v>0</v>
      </c>
      <c r="BG8" s="59">
        <f>+'Monthly Detail Excluding City'!BG8</f>
        <v>0</v>
      </c>
      <c r="BH8" s="59">
        <f>+'Monthly Detail Excluding City'!BH8</f>
        <v>0</v>
      </c>
      <c r="BI8" s="59">
        <f>+'Monthly Detail Excluding City'!BI8</f>
        <v>1143665.24</v>
      </c>
      <c r="BJ8" s="58">
        <f>+'Monthly Detail Excluding City'!BJ8+'Monthly Detail City Only'!BJ8</f>
        <v>52394268.659999996</v>
      </c>
      <c r="BK8" s="58">
        <f>+'Monthly Detail Excluding City'!BK8</f>
        <v>1144.06</v>
      </c>
      <c r="BL8" s="58">
        <f>+'Monthly Detail Excluding City'!BL8+'Monthly Detail City Only'!BJ8</f>
        <v>13196901.93</v>
      </c>
      <c r="BM8" s="58">
        <f>+'Monthly Detail Excluding City'!BM8</f>
        <v>35218605.070000008</v>
      </c>
      <c r="BN8" s="58">
        <f>+'Monthly Detail Excluding City'!BN8</f>
        <v>1143665.24</v>
      </c>
      <c r="BP8" s="58">
        <f>SUM(B8:C8)</f>
        <v>0</v>
      </c>
      <c r="BQ8" s="58">
        <f>SUM(N8:O8)</f>
        <v>0</v>
      </c>
      <c r="BR8" s="58">
        <f>SUM(Z8:AA8)</f>
        <v>0</v>
      </c>
      <c r="BS8" s="58">
        <f>SUM(AL8:AM8)</f>
        <v>0</v>
      </c>
      <c r="BT8" s="58">
        <f>SUM(AX8:AY8)</f>
        <v>0</v>
      </c>
      <c r="BV8" s="58">
        <f t="shared" ref="BV8:BZ8" si="0">+BJ8-BP8</f>
        <v>52394268.659999996</v>
      </c>
      <c r="BW8" s="58">
        <f t="shared" si="0"/>
        <v>1144.06</v>
      </c>
      <c r="BX8" s="58">
        <f t="shared" si="0"/>
        <v>13196901.93</v>
      </c>
      <c r="BY8" s="58">
        <f t="shared" si="0"/>
        <v>35218605.070000008</v>
      </c>
      <c r="BZ8" s="58">
        <f t="shared" si="0"/>
        <v>1143665.24</v>
      </c>
    </row>
    <row r="9" spans="1:78">
      <c r="A9" s="51" t="s">
        <v>42</v>
      </c>
      <c r="B9" s="58">
        <f>+'Monthly Detail Excluding City'!B9+'Monthly Detail City Only'!B9</f>
        <v>45602165.86999999</v>
      </c>
      <c r="C9" s="58">
        <f>+'Monthly Detail Excluding City'!C9+'Monthly Detail City Only'!C9</f>
        <v>52036944.510000013</v>
      </c>
      <c r="D9" s="58">
        <f>+'Monthly Detail Excluding City'!D9+'Monthly Detail City Only'!D9</f>
        <v>47839741.240000017</v>
      </c>
      <c r="E9" s="58">
        <f>+'Monthly Detail Excluding City'!E9+'Monthly Detail City Only'!E9</f>
        <v>52218013.779999994</v>
      </c>
      <c r="F9" s="58">
        <f>+'Monthly Detail Excluding City'!F9+'Monthly Detail City Only'!F9</f>
        <v>49366123.95000001</v>
      </c>
      <c r="G9" s="58">
        <f>+'Monthly Detail Excluding City'!G9+'Monthly Detail City Only'!G9</f>
        <v>55998091.93999999</v>
      </c>
      <c r="H9" s="58">
        <f>+'Monthly Detail Excluding City'!H9+'Monthly Detail City Only'!H9</f>
        <v>53346798.690000013</v>
      </c>
      <c r="I9" s="58">
        <f>+'Monthly Detail Excluding City'!I9+'Monthly Detail City Only'!I9</f>
        <v>56528346.110000007</v>
      </c>
      <c r="J9" s="58">
        <f>+'Monthly Detail Excluding City'!J9+'Monthly Detail City Only'!J9</f>
        <v>53066814.110000022</v>
      </c>
      <c r="K9" s="58">
        <f>+'Monthly Detail Excluding City'!K9+'Monthly Detail City Only'!K9</f>
        <v>53810168.550000004</v>
      </c>
      <c r="L9" s="58">
        <f>+'Monthly Detail Excluding City'!L9+'Monthly Detail City Only'!L9</f>
        <v>51949382.979999989</v>
      </c>
      <c r="M9" s="58">
        <f>+'Monthly Detail Excluding City'!M9+'Monthly Detail City Only'!M9</f>
        <v>52832058.830000006</v>
      </c>
      <c r="N9" s="58">
        <f>+'Monthly Detail Excluding City'!N9</f>
        <v>64617.890000000007</v>
      </c>
      <c r="O9" s="58">
        <f>+'Monthly Detail Excluding City'!O9</f>
        <v>530570.75</v>
      </c>
      <c r="P9" s="58">
        <f>+'Monthly Detail Excluding City'!P9</f>
        <v>165045.05999999997</v>
      </c>
      <c r="Q9" s="58">
        <f>+'Monthly Detail Excluding City'!Q9</f>
        <v>53105.75</v>
      </c>
      <c r="R9" s="58">
        <f>+'Monthly Detail Excluding City'!R9</f>
        <v>5397.52</v>
      </c>
      <c r="S9" s="58">
        <f>+'Monthly Detail Excluding City'!S9</f>
        <v>13880.29</v>
      </c>
      <c r="T9" s="58">
        <f>+'Monthly Detail Excluding City'!T9</f>
        <v>31795.52</v>
      </c>
      <c r="U9" s="58">
        <f>+'Monthly Detail Excluding City'!U9</f>
        <v>12638.67</v>
      </c>
      <c r="V9" s="58">
        <f>+'Monthly Detail Excluding City'!V9</f>
        <v>34073.370000000003</v>
      </c>
      <c r="W9" s="58">
        <f>+'Monthly Detail Excluding City'!W9</f>
        <v>104377.42</v>
      </c>
      <c r="X9" s="58">
        <f>+'Monthly Detail Excluding City'!X9</f>
        <v>31469.5</v>
      </c>
      <c r="Y9" s="58">
        <f>+'Monthly Detail Excluding City'!Y9</f>
        <v>8611.91</v>
      </c>
      <c r="Z9" s="58">
        <f>+'Monthly Detail Excluding City'!Z9+'Monthly Detail City Only'!B9</f>
        <v>43264906.860000007</v>
      </c>
      <c r="AA9" s="58">
        <f>+'Monthly Detail Excluding City'!AA9+'Monthly Detail City Only'!C9</f>
        <v>49294342.719999999</v>
      </c>
      <c r="AB9" s="58">
        <f>+'Monthly Detail Excluding City'!AB9+'Monthly Detail City Only'!D9</f>
        <v>45085619.130000003</v>
      </c>
      <c r="AC9" s="58">
        <f>+'Monthly Detail Excluding City'!AC9+'Monthly Detail City Only'!E9</f>
        <v>49965027.700000003</v>
      </c>
      <c r="AD9" s="58">
        <f>+'Monthly Detail Excluding City'!AD9+'Monthly Detail City Only'!F9</f>
        <v>46616816.100000009</v>
      </c>
      <c r="AE9" s="58">
        <f>+'Monthly Detail Excluding City'!AE9+'Monthly Detail City Only'!G9</f>
        <v>53089192.530000001</v>
      </c>
      <c r="AF9" s="58">
        <f>+'Monthly Detail Excluding City'!AF9+'Monthly Detail City Only'!H9</f>
        <v>50028308.480000012</v>
      </c>
      <c r="AG9" s="58">
        <f>+'Monthly Detail Excluding City'!AG9+'Monthly Detail City Only'!I9</f>
        <v>52443336.289999999</v>
      </c>
      <c r="AH9" s="58">
        <f>+'Monthly Detail Excluding City'!AH9+'Monthly Detail City Only'!J9</f>
        <v>47793785.769999996</v>
      </c>
      <c r="AI9" s="58">
        <f>+'Monthly Detail Excluding City'!AI9+'Monthly Detail City Only'!K9</f>
        <v>47093472.497499995</v>
      </c>
      <c r="AJ9" s="58">
        <f>+'Monthly Detail Excluding City'!AJ9+'Monthly Detail City Only'!L9</f>
        <v>40908163.255500019</v>
      </c>
      <c r="AK9" s="58">
        <f>+'Monthly Detail Excluding City'!AK9+'Monthly Detail City Only'!M9</f>
        <v>16679068.749999998</v>
      </c>
      <c r="AL9" s="59">
        <f>+'Monthly Detail Excluding City'!AL9</f>
        <v>642594.19999999995</v>
      </c>
      <c r="AM9" s="59">
        <f>+'Monthly Detail Excluding City'!AM9</f>
        <v>744911.21</v>
      </c>
      <c r="AN9" s="59">
        <f>+'Monthly Detail Excluding City'!AN9</f>
        <v>723699.57</v>
      </c>
      <c r="AO9" s="59">
        <f>+'Monthly Detail Excluding City'!AO9</f>
        <v>907192.43</v>
      </c>
      <c r="AP9" s="59">
        <f>+'Monthly Detail Excluding City'!AP9</f>
        <v>985347.46000000008</v>
      </c>
      <c r="AQ9" s="59">
        <f>+'Monthly Detail Excluding City'!AQ9</f>
        <v>1226911.4400000002</v>
      </c>
      <c r="AR9" s="59">
        <f>+'Monthly Detail Excluding City'!AR9</f>
        <v>1513570.85</v>
      </c>
      <c r="AS9" s="59">
        <f>+'Monthly Detail Excluding City'!AS9</f>
        <v>2189325.5999999996</v>
      </c>
      <c r="AT9" s="59">
        <f>+'Monthly Detail Excluding City'!AT9</f>
        <v>2809016.2499999995</v>
      </c>
      <c r="AU9" s="59">
        <f>+'Monthly Detail Excluding City'!AU9</f>
        <v>4180270.97</v>
      </c>
      <c r="AV9" s="59">
        <f>+'Monthly Detail Excluding City'!AV9</f>
        <v>8648342.4545000009</v>
      </c>
      <c r="AW9" s="59">
        <f>+'Monthly Detail Excluding City'!AW9</f>
        <v>33462508.189999998</v>
      </c>
      <c r="AX9" s="59">
        <f>+'Monthly Detail Excluding City'!AX9</f>
        <v>442935.92999999993</v>
      </c>
      <c r="AY9" s="59">
        <f>+'Monthly Detail Excluding City'!AY9</f>
        <v>516898.76999999996</v>
      </c>
      <c r="AZ9" s="59">
        <f>+'Monthly Detail Excluding City'!AZ9</f>
        <v>461256.72000000003</v>
      </c>
      <c r="BA9" s="59">
        <f>+'Monthly Detail Excluding City'!BA9</f>
        <v>568748.47</v>
      </c>
      <c r="BB9" s="59">
        <f>+'Monthly Detail Excluding City'!BB9</f>
        <v>554709.66</v>
      </c>
      <c r="BC9" s="59">
        <f>+'Monthly Detail Excluding City'!BC9</f>
        <v>624717.97000000009</v>
      </c>
      <c r="BD9" s="59">
        <f>+'Monthly Detail Excluding City'!BD9</f>
        <v>638573.6100000001</v>
      </c>
      <c r="BE9" s="59">
        <f>+'Monthly Detail Excluding City'!BE9</f>
        <v>781993.95</v>
      </c>
      <c r="BF9" s="59">
        <f>+'Monthly Detail Excluding City'!BF9</f>
        <v>779397.99</v>
      </c>
      <c r="BG9" s="59">
        <f>+'Monthly Detail Excluding City'!BG9</f>
        <v>779060.73999999987</v>
      </c>
      <c r="BH9" s="59">
        <f>+'Monthly Detail Excluding City'!BH9</f>
        <v>801705.65</v>
      </c>
      <c r="BI9" s="59">
        <f>+'Monthly Detail Excluding City'!BI9</f>
        <v>965386.67999999993</v>
      </c>
      <c r="BJ9" s="58">
        <f>+'Monthly Detail Excluding City'!BJ9+'Monthly Detail City Only'!BJ9</f>
        <v>624594650.56000006</v>
      </c>
      <c r="BK9" s="58">
        <f>+'Monthly Detail Excluding City'!BK9</f>
        <v>1055583.6500000001</v>
      </c>
      <c r="BL9" s="58">
        <f>+'Monthly Detail Excluding City'!BL9+'Monthly Detail City Only'!BJ9</f>
        <v>542262040.08299994</v>
      </c>
      <c r="BM9" s="58">
        <f>+'Monthly Detail Excluding City'!BM9</f>
        <v>58033690.624499999</v>
      </c>
      <c r="BN9" s="58">
        <f>+'Monthly Detail Excluding City'!BN9</f>
        <v>7915386.1400000006</v>
      </c>
      <c r="BO9" s="48"/>
      <c r="BP9" s="58">
        <f>SUM(B9:C9)</f>
        <v>97639110.379999995</v>
      </c>
      <c r="BQ9" s="58">
        <f>SUM(N9:O9)</f>
        <v>595188.64</v>
      </c>
      <c r="BR9" s="58">
        <f>SUM(Z9:AA9)</f>
        <v>92559249.580000013</v>
      </c>
      <c r="BS9" s="58">
        <f>SUM(AL9:AM9)</f>
        <v>1387505.41</v>
      </c>
      <c r="BT9" s="58">
        <f>SUM(AX9:AY9)</f>
        <v>959834.7</v>
      </c>
      <c r="BU9" s="48"/>
      <c r="BV9" s="58">
        <f t="shared" ref="BV9:BV12" si="1">+BJ9-BP9</f>
        <v>526955540.18000007</v>
      </c>
      <c r="BW9" s="58">
        <f t="shared" ref="BW9:BW12" si="2">+BK9-BQ9</f>
        <v>460395.01000000013</v>
      </c>
      <c r="BX9" s="58">
        <f t="shared" ref="BX9:BX12" si="3">+BL9-BR9</f>
        <v>449702790.5029999</v>
      </c>
      <c r="BY9" s="58">
        <f t="shared" ref="BY9:BY12" si="4">+BM9-BS9</f>
        <v>56646185.214500003</v>
      </c>
      <c r="BZ9" s="58">
        <f t="shared" ref="BZ9:BZ12" si="5">+BN9-BT9</f>
        <v>6955551.4400000004</v>
      </c>
    </row>
    <row r="10" spans="1:78">
      <c r="A10" s="51" t="s">
        <v>55</v>
      </c>
      <c r="B10" s="58">
        <f>+'Monthly Detail Excluding City'!B10+'Monthly Detail City Only'!B10</f>
        <v>51453501.079999991</v>
      </c>
      <c r="C10" s="58">
        <f>+'Monthly Detail Excluding City'!C10+'Monthly Detail City Only'!C10</f>
        <v>52825271.639999993</v>
      </c>
      <c r="D10" s="58">
        <f>+'Monthly Detail Excluding City'!D10+'Monthly Detail City Only'!D10</f>
        <v>49999920.199999996</v>
      </c>
      <c r="E10" s="58">
        <f>+'Monthly Detail Excluding City'!E10+'Monthly Detail City Only'!E10</f>
        <v>52304862.150000013</v>
      </c>
      <c r="F10" s="58">
        <f>+'Monthly Detail Excluding City'!F10+'Monthly Detail City Only'!F10</f>
        <v>54912487.159999996</v>
      </c>
      <c r="G10" s="58">
        <f>+'Monthly Detail Excluding City'!G10+'Monthly Detail City Only'!G10</f>
        <v>54924237.540000021</v>
      </c>
      <c r="H10" s="58">
        <f>+'Monthly Detail Excluding City'!H10+'Monthly Detail City Only'!H10</f>
        <v>54917024.230000004</v>
      </c>
      <c r="I10" s="58">
        <f>+'Monthly Detail Excluding City'!I10+'Monthly Detail City Only'!I10</f>
        <v>57584257.769999996</v>
      </c>
      <c r="J10" s="58">
        <f>+'Monthly Detail Excluding City'!J10+'Monthly Detail City Only'!J10</f>
        <v>54574319.030000001</v>
      </c>
      <c r="K10" s="58">
        <f>+'Monthly Detail Excluding City'!K10+'Monthly Detail City Only'!K10</f>
        <v>54156234.779999994</v>
      </c>
      <c r="L10" s="58">
        <f>+'Monthly Detail Excluding City'!L10+'Monthly Detail City Only'!L10</f>
        <v>52845017.120000012</v>
      </c>
      <c r="M10" s="58">
        <f>+'Monthly Detail Excluding City'!M10+'Monthly Detail City Only'!M10</f>
        <v>52220369.950000003</v>
      </c>
      <c r="N10" s="58">
        <f>+'Monthly Detail Excluding City'!N10</f>
        <v>51853.240000000005</v>
      </c>
      <c r="O10" s="58">
        <f>+'Monthly Detail Excluding City'!O10</f>
        <v>42424.369999999995</v>
      </c>
      <c r="P10" s="58">
        <f>+'Monthly Detail Excluding City'!P10</f>
        <v>5154.1099999999997</v>
      </c>
      <c r="Q10" s="58">
        <f>+'Monthly Detail Excluding City'!Q10</f>
        <v>26876.239999999998</v>
      </c>
      <c r="R10" s="58">
        <f>+'Monthly Detail Excluding City'!R10</f>
        <v>23270.61</v>
      </c>
      <c r="S10" s="58">
        <f>+'Monthly Detail Excluding City'!S10</f>
        <v>290834.66000000003</v>
      </c>
      <c r="T10" s="58">
        <f>+'Monthly Detail Excluding City'!T10</f>
        <v>10572.039999999999</v>
      </c>
      <c r="U10" s="58">
        <f>+'Monthly Detail Excluding City'!U10</f>
        <v>4768.74</v>
      </c>
      <c r="V10" s="58">
        <f>+'Monthly Detail Excluding City'!V10</f>
        <v>5754.36</v>
      </c>
      <c r="W10" s="58">
        <f>+'Monthly Detail Excluding City'!W10</f>
        <v>10940.66</v>
      </c>
      <c r="X10" s="58">
        <f>+'Monthly Detail Excluding City'!X10</f>
        <v>2129.8200000000002</v>
      </c>
      <c r="Y10" s="58">
        <f>+'Monthly Detail Excluding City'!Y10</f>
        <v>4653.5200000000004</v>
      </c>
      <c r="Z10" s="58">
        <f>+'Monthly Detail Excluding City'!Z10+'Monthly Detail City Only'!B10</f>
        <v>48442866.499999985</v>
      </c>
      <c r="AA10" s="58">
        <f>+'Monthly Detail Excluding City'!AA10+'Monthly Detail City Only'!C10</f>
        <v>50292209.410000004</v>
      </c>
      <c r="AB10" s="58">
        <f>+'Monthly Detail Excluding City'!AB10+'Monthly Detail City Only'!D10</f>
        <v>47027439.539999999</v>
      </c>
      <c r="AC10" s="58">
        <f>+'Monthly Detail Excluding City'!AC10+'Monthly Detail City Only'!E10</f>
        <v>49645181.329999998</v>
      </c>
      <c r="AD10" s="58">
        <f>+'Monthly Detail Excluding City'!AD10+'Monthly Detail City Only'!F10</f>
        <v>52214922.240000002</v>
      </c>
      <c r="AE10" s="58">
        <f>+'Monthly Detail Excluding City'!AE10+'Monthly Detail City Only'!G10</f>
        <v>51762759.799999997</v>
      </c>
      <c r="AF10" s="58">
        <f>+'Monthly Detail Excluding City'!AF10+'Monthly Detail City Only'!H10</f>
        <v>51562148.779999986</v>
      </c>
      <c r="AG10" s="58">
        <f>+'Monthly Detail Excluding City'!AG10+'Monthly Detail City Only'!I10</f>
        <v>53637165.290000014</v>
      </c>
      <c r="AH10" s="58">
        <f>+'Monthly Detail Excluding City'!AH10+'Monthly Detail City Only'!J10</f>
        <v>50721379.409999996</v>
      </c>
      <c r="AI10" s="58">
        <f>+'Monthly Detail Excluding City'!AI10+'Monthly Detail City Only'!K10</f>
        <v>48958107.460000008</v>
      </c>
      <c r="AJ10" s="58">
        <f>+'Monthly Detail Excluding City'!AJ10+'Monthly Detail City Only'!L10</f>
        <v>42529924.5955</v>
      </c>
      <c r="AK10" s="58">
        <f>+'Monthly Detail Excluding City'!AK10+'Monthly Detail City Only'!M10</f>
        <v>16696859.229999999</v>
      </c>
      <c r="AL10" s="59">
        <f>+'Monthly Detail Excluding City'!AL10</f>
        <v>742186.4</v>
      </c>
      <c r="AM10" s="59">
        <f>+'Monthly Detail Excluding City'!AM10</f>
        <v>776424.96000000008</v>
      </c>
      <c r="AN10" s="59">
        <f>+'Monthly Detail Excluding City'!AN10</f>
        <v>755622.99000000011</v>
      </c>
      <c r="AO10" s="59">
        <f>+'Monthly Detail Excluding City'!AO10</f>
        <v>839882.48999999987</v>
      </c>
      <c r="AP10" s="59">
        <f>+'Monthly Detail Excluding City'!AP10</f>
        <v>1035739.8500000001</v>
      </c>
      <c r="AQ10" s="59">
        <f>+'Monthly Detail Excluding City'!AQ10</f>
        <v>1111912.3599999999</v>
      </c>
      <c r="AR10" s="59">
        <f>+'Monthly Detail Excluding City'!AR10</f>
        <v>1423842.5200000003</v>
      </c>
      <c r="AS10" s="59">
        <f>+'Monthly Detail Excluding City'!AS10</f>
        <v>2021701.9899999998</v>
      </c>
      <c r="AT10" s="59">
        <f>+'Monthly Detail Excluding City'!AT10</f>
        <v>2718142.75</v>
      </c>
      <c r="AU10" s="59">
        <f>+'Monthly Detail Excluding City'!AU10</f>
        <v>4035806.45</v>
      </c>
      <c r="AV10" s="59">
        <f>+'Monthly Detail Excluding City'!AV10</f>
        <v>8007996.5599999996</v>
      </c>
      <c r="AW10" s="59">
        <f>+'Monthly Detail Excluding City'!AW10</f>
        <v>32598642.424499996</v>
      </c>
      <c r="AX10" s="59">
        <f>+'Monthly Detail Excluding City'!AX10</f>
        <v>250932.49</v>
      </c>
      <c r="AY10" s="59">
        <f>+'Monthly Detail Excluding City'!AY10</f>
        <v>260857.66</v>
      </c>
      <c r="AZ10" s="59">
        <f>+'Monthly Detail Excluding City'!AZ10</f>
        <v>230559.23</v>
      </c>
      <c r="BA10" s="59">
        <f>+'Monthly Detail Excluding City'!BA10</f>
        <v>237494.50999999998</v>
      </c>
      <c r="BB10" s="59">
        <f>+'Monthly Detail Excluding City'!BB10</f>
        <v>253060.12</v>
      </c>
      <c r="BC10" s="59">
        <f>+'Monthly Detail Excluding City'!BC10</f>
        <v>259520.47</v>
      </c>
      <c r="BD10" s="59">
        <f>+'Monthly Detail Excluding City'!BD10</f>
        <v>269798.38</v>
      </c>
      <c r="BE10" s="59">
        <f>+'Monthly Detail Excluding City'!BE10</f>
        <v>293248.83</v>
      </c>
      <c r="BF10" s="59">
        <f>+'Monthly Detail Excluding City'!BF10</f>
        <v>346939.78</v>
      </c>
      <c r="BG10" s="59">
        <f>+'Monthly Detail Excluding City'!BG10</f>
        <v>376253.73</v>
      </c>
      <c r="BH10" s="59">
        <f>+'Monthly Detail Excluding City'!BH10</f>
        <v>353485.37</v>
      </c>
      <c r="BI10" s="59">
        <f>+'Monthly Detail Excluding City'!BI10</f>
        <v>444833.77999999997</v>
      </c>
      <c r="BJ10" s="58">
        <f>+'Monthly Detail Excluding City'!BJ10+'Monthly Detail City Only'!BJ10</f>
        <v>642717502.6500001</v>
      </c>
      <c r="BK10" s="58">
        <f>+'Monthly Detail Excluding City'!BK10</f>
        <v>479232.37</v>
      </c>
      <c r="BL10" s="58">
        <f>+'Monthly Detail Excluding City'!BL10+'Monthly Detail City Only'!BJ10</f>
        <v>563490963.5855</v>
      </c>
      <c r="BM10" s="58">
        <f>+'Monthly Detail Excluding City'!BM10</f>
        <v>56067901.744499996</v>
      </c>
      <c r="BN10" s="58">
        <f>+'Monthly Detail Excluding City'!BN10</f>
        <v>3576984.3499999996</v>
      </c>
      <c r="BO10" s="48"/>
      <c r="BP10" s="58">
        <f>SUM(B10:C10)</f>
        <v>104278772.71999998</v>
      </c>
      <c r="BQ10" s="58">
        <f>SUM(N10:O10)</f>
        <v>94277.61</v>
      </c>
      <c r="BR10" s="58">
        <f>SUM(Z10:AA10)</f>
        <v>98735075.909999996</v>
      </c>
      <c r="BS10" s="58">
        <f>SUM(AL10:AM10)</f>
        <v>1518611.36</v>
      </c>
      <c r="BT10" s="58">
        <f>SUM(AX10:AY10)</f>
        <v>511790.15</v>
      </c>
      <c r="BU10" s="48"/>
      <c r="BV10" s="58">
        <f t="shared" si="1"/>
        <v>538438729.93000007</v>
      </c>
      <c r="BW10" s="58">
        <f t="shared" si="2"/>
        <v>384954.76</v>
      </c>
      <c r="BX10" s="58">
        <f t="shared" si="3"/>
        <v>464755887.67550004</v>
      </c>
      <c r="BY10" s="58">
        <f t="shared" si="4"/>
        <v>54549290.384499997</v>
      </c>
      <c r="BZ10" s="58">
        <f t="shared" si="5"/>
        <v>3065194.1999999997</v>
      </c>
    </row>
    <row r="11" spans="1:78">
      <c r="A11" s="51" t="s">
        <v>59</v>
      </c>
      <c r="B11" s="58">
        <f>+'Monthly Detail Excluding City'!B11+'Monthly Detail City Only'!B11</f>
        <v>49565315.470000006</v>
      </c>
      <c r="C11" s="58">
        <f>+'Monthly Detail Excluding City'!C11+'Monthly Detail City Only'!C11</f>
        <v>52400809.145599999</v>
      </c>
      <c r="D11" s="58">
        <f>+'Monthly Detail Excluding City'!D11+'Monthly Detail City Only'!D11</f>
        <v>51023905.199999996</v>
      </c>
      <c r="E11" s="58">
        <f>+'Monthly Detail Excluding City'!E11+'Monthly Detail City Only'!E11</f>
        <v>52957895.122800015</v>
      </c>
      <c r="F11" s="58">
        <f>+'Monthly Detail Excluding City'!F11+'Monthly Detail City Only'!F11</f>
        <v>54829150.4362</v>
      </c>
      <c r="G11" s="58">
        <f>+'Monthly Detail Excluding City'!G11+'Monthly Detail City Only'!G11</f>
        <v>52212003.020000003</v>
      </c>
      <c r="H11" s="58">
        <f>+'Monthly Detail Excluding City'!H11+'Monthly Detail City Only'!H11</f>
        <v>58094699.713399999</v>
      </c>
      <c r="I11" s="58">
        <f>+'Monthly Detail Excluding City'!I11+'Monthly Detail City Only'!I11</f>
        <v>56380435.109999992</v>
      </c>
      <c r="J11" s="58">
        <f>+'Monthly Detail Excluding City'!J11+'Monthly Detail City Only'!J11</f>
        <v>57940536.899999991</v>
      </c>
      <c r="K11" s="58">
        <f>+'Monthly Detail Excluding City'!K11+'Monthly Detail City Only'!K11</f>
        <v>52070807.910000004</v>
      </c>
      <c r="L11" s="58">
        <f>+'Monthly Detail Excluding City'!L11+'Monthly Detail City Only'!L11</f>
        <v>55855098.619999997</v>
      </c>
      <c r="M11" s="58">
        <f>+'Monthly Detail Excluding City'!M11+'Monthly Detail City Only'!M11</f>
        <v>57152376.990000002</v>
      </c>
      <c r="N11" s="58">
        <f>+'Monthly Detail Excluding City'!N11</f>
        <v>85072.19</v>
      </c>
      <c r="O11" s="58">
        <f>+'Monthly Detail Excluding City'!O11</f>
        <v>10000.719999999999</v>
      </c>
      <c r="P11" s="58">
        <f>+'Monthly Detail Excluding City'!P11</f>
        <v>42814.21</v>
      </c>
      <c r="Q11" s="58">
        <f>+'Monthly Detail Excluding City'!Q11</f>
        <v>1973.12</v>
      </c>
      <c r="R11" s="58">
        <f>+'Monthly Detail Excluding City'!R11</f>
        <v>33717.279999999999</v>
      </c>
      <c r="S11" s="58">
        <f>+'Monthly Detail Excluding City'!S11</f>
        <v>2563.29</v>
      </c>
      <c r="T11" s="58">
        <f>+'Monthly Detail Excluding City'!T11</f>
        <v>3591.5</v>
      </c>
      <c r="U11" s="58">
        <f>+'Monthly Detail Excluding City'!U11</f>
        <v>217.39999999999998</v>
      </c>
      <c r="V11" s="58">
        <f>+'Monthly Detail Excluding City'!V11</f>
        <v>309.7</v>
      </c>
      <c r="W11" s="58">
        <f>+'Monthly Detail Excluding City'!W11</f>
        <v>3507.4</v>
      </c>
      <c r="X11" s="58">
        <f>+'Monthly Detail Excluding City'!X11</f>
        <v>1.36</v>
      </c>
      <c r="Y11" s="58">
        <f>+'Monthly Detail Excluding City'!Y11</f>
        <v>14833.13</v>
      </c>
      <c r="Z11" s="58">
        <f>+'Monthly Detail Excluding City'!Z11+'Monthly Detail City Only'!B11</f>
        <v>47530167.110000007</v>
      </c>
      <c r="AA11" s="58">
        <f>+'Monthly Detail Excluding City'!AA11+'Monthly Detail City Only'!C11</f>
        <v>50120887.290000021</v>
      </c>
      <c r="AB11" s="58">
        <f>+'Monthly Detail Excluding City'!AB11+'Monthly Detail City Only'!D11</f>
        <v>48606648.017500006</v>
      </c>
      <c r="AC11" s="58">
        <f>+'Monthly Detail Excluding City'!AC11+'Monthly Detail City Only'!E11</f>
        <v>50620581.760000013</v>
      </c>
      <c r="AD11" s="58">
        <f>+'Monthly Detail Excluding City'!AD11+'Monthly Detail City Only'!F11</f>
        <v>51933068.339999996</v>
      </c>
      <c r="AE11" s="58">
        <f>+'Monthly Detail Excluding City'!AE11+'Monthly Detail City Only'!G11</f>
        <v>49688949.899999984</v>
      </c>
      <c r="AF11" s="58">
        <f>+'Monthly Detail Excluding City'!AF11+'Monthly Detail City Only'!H11</f>
        <v>54001985.879999995</v>
      </c>
      <c r="AG11" s="58">
        <f>+'Monthly Detail Excluding City'!AG11+'Monthly Detail City Only'!I11</f>
        <v>51790804.520000003</v>
      </c>
      <c r="AH11" s="58">
        <f>+'Monthly Detail Excluding City'!AH11+'Monthly Detail City Only'!J11</f>
        <v>52351384.560000002</v>
      </c>
      <c r="AI11" s="58">
        <f>+'Monthly Detail Excluding City'!AI11+'Monthly Detail City Only'!K11</f>
        <v>46150726.319999993</v>
      </c>
      <c r="AJ11" s="58">
        <f>+'Monthly Detail Excluding City'!AJ11+'Monthly Detail City Only'!L11</f>
        <v>45352353.175500005</v>
      </c>
      <c r="AK11" s="58">
        <f>+'Monthly Detail Excluding City'!AK11+'Monthly Detail City Only'!M11</f>
        <v>17661334.359999999</v>
      </c>
      <c r="AL11" s="59">
        <f>+'Monthly Detail Excluding City'!AL11</f>
        <v>458286.62</v>
      </c>
      <c r="AM11" s="59">
        <f>+'Monthly Detail Excluding City'!AM11</f>
        <v>538054.17000000004</v>
      </c>
      <c r="AN11" s="59">
        <f>+'Monthly Detail Excluding City'!AN11</f>
        <v>590103.27</v>
      </c>
      <c r="AO11" s="59">
        <f>+'Monthly Detail Excluding City'!AO11</f>
        <v>699387.7300000001</v>
      </c>
      <c r="AP11" s="59">
        <f>+'Monthly Detail Excluding City'!AP11</f>
        <v>899946.45000000019</v>
      </c>
      <c r="AQ11" s="59">
        <f>+'Monthly Detail Excluding City'!AQ11</f>
        <v>1109980.95</v>
      </c>
      <c r="AR11" s="59">
        <f>+'Monthly Detail Excluding City'!AR11</f>
        <v>1550038.6799999997</v>
      </c>
      <c r="AS11" s="59">
        <f>+'Monthly Detail Excluding City'!AS11</f>
        <v>1942040.0200000003</v>
      </c>
      <c r="AT11" s="59">
        <f>+'Monthly Detail Excluding City'!AT11</f>
        <v>2844909.8</v>
      </c>
      <c r="AU11" s="59">
        <f>+'Monthly Detail Excluding City'!AU11</f>
        <v>3516536.6100000008</v>
      </c>
      <c r="AV11" s="59">
        <f>+'Monthly Detail Excluding City'!AV11</f>
        <v>7999098.2344999993</v>
      </c>
      <c r="AW11" s="59">
        <f>+'Monthly Detail Excluding City'!AW11</f>
        <v>35504608.010000005</v>
      </c>
      <c r="AX11" s="59">
        <f>+'Monthly Detail Excluding City'!AX11</f>
        <v>185.70000000000002</v>
      </c>
      <c r="AY11" s="59">
        <f>+'Monthly Detail Excluding City'!AY11</f>
        <v>344.77</v>
      </c>
      <c r="AZ11" s="59">
        <f>+'Monthly Detail Excluding City'!AZ11</f>
        <v>388.94</v>
      </c>
      <c r="BA11" s="59">
        <f>+'Monthly Detail Excluding City'!BA11</f>
        <v>367.76</v>
      </c>
      <c r="BB11" s="59">
        <f>+'Monthly Detail Excluding City'!BB11</f>
        <v>420.08</v>
      </c>
      <c r="BC11" s="59">
        <f>+'Monthly Detail Excluding City'!BC11</f>
        <v>375.7</v>
      </c>
      <c r="BD11" s="59">
        <f>+'Monthly Detail Excluding City'!BD11</f>
        <v>338.96</v>
      </c>
      <c r="BE11" s="59">
        <f>+'Monthly Detail Excluding City'!BE11</f>
        <v>894.27</v>
      </c>
      <c r="BF11" s="59">
        <f>+'Monthly Detail Excluding City'!BF11</f>
        <v>919.69999999999993</v>
      </c>
      <c r="BG11" s="59">
        <f>+'Monthly Detail Excluding City'!BG11</f>
        <v>877.69</v>
      </c>
      <c r="BH11" s="59">
        <f>+'Monthly Detail Excluding City'!BH11</f>
        <v>956.36</v>
      </c>
      <c r="BI11" s="59">
        <f>+'Monthly Detail Excluding City'!BI11</f>
        <v>1138.06</v>
      </c>
      <c r="BJ11" s="58">
        <f>+'Monthly Detail Excluding City'!BJ11+'Monthly Detail City Only'!BJ11</f>
        <v>650483033.63800001</v>
      </c>
      <c r="BK11" s="58">
        <f>+'Monthly Detail Excluding City'!BK11</f>
        <v>198601.3</v>
      </c>
      <c r="BL11" s="58">
        <f>+'Monthly Detail Excluding City'!BL11+'Monthly Detail City Only'!BJ11</f>
        <v>565808891.23300016</v>
      </c>
      <c r="BM11" s="58">
        <f>+'Monthly Detail Excluding City'!BM11</f>
        <v>57652990.544500008</v>
      </c>
      <c r="BN11" s="58">
        <f>+'Monthly Detail Excluding City'!BN11</f>
        <v>7207.99</v>
      </c>
      <c r="BO11" s="48"/>
      <c r="BP11" s="58">
        <f>SUM(B11:C11)</f>
        <v>101966124.6156</v>
      </c>
      <c r="BQ11" s="58">
        <f>SUM(N11:O11)</f>
        <v>95072.91</v>
      </c>
      <c r="BR11" s="58">
        <f>SUM(Z11:AA11)</f>
        <v>97651054.400000036</v>
      </c>
      <c r="BS11" s="58">
        <f>SUM(AL11:AM11)</f>
        <v>996340.79</v>
      </c>
      <c r="BT11" s="58">
        <f>SUM(AX11:AY11)</f>
        <v>530.47</v>
      </c>
      <c r="BU11" s="48"/>
      <c r="BV11" s="58">
        <f t="shared" si="1"/>
        <v>548516909.02240002</v>
      </c>
      <c r="BW11" s="58">
        <f t="shared" si="2"/>
        <v>103528.38999999998</v>
      </c>
      <c r="BX11" s="58">
        <f t="shared" si="3"/>
        <v>468157836.83300012</v>
      </c>
      <c r="BY11" s="58">
        <f t="shared" si="4"/>
        <v>56656649.754500009</v>
      </c>
      <c r="BZ11" s="58">
        <f t="shared" si="5"/>
        <v>6677.5199999999995</v>
      </c>
    </row>
    <row r="12" spans="1:78">
      <c r="A12" s="51" t="s">
        <v>65</v>
      </c>
      <c r="B12" s="58">
        <f>+'Monthly Detail Excluding City'!B12+'Monthly Detail City Only'!B12</f>
        <v>49966871.569999985</v>
      </c>
      <c r="C12" s="58">
        <f>+'Monthly Detail Excluding City'!C12+'Monthly Detail City Only'!C12</f>
        <v>50797079.489999995</v>
      </c>
      <c r="D12" s="58">
        <f>+'Monthly Detail Excluding City'!D12+'Monthly Detail City Only'!D12</f>
        <v>52617597.959999993</v>
      </c>
      <c r="E12" s="58">
        <f>+'Monthly Detail Excluding City'!E12+'Monthly Detail City Only'!E12</f>
        <v>52132035.830000006</v>
      </c>
      <c r="F12" s="58">
        <f>+'Monthly Detail Excluding City'!F12+'Monthly Detail City Only'!F12</f>
        <v>53728370.910000004</v>
      </c>
      <c r="G12" s="58">
        <f>+'Monthly Detail Excluding City'!G12+'Monthly Detail City Only'!G12</f>
        <v>55925221.210000001</v>
      </c>
      <c r="H12" s="58">
        <f>+'Monthly Detail Excluding City'!H12+'Monthly Detail City Only'!H12</f>
        <v>59098324.219999999</v>
      </c>
      <c r="I12" s="58">
        <f>+'Monthly Detail Excluding City'!I12+'Monthly Detail City Only'!I12</f>
        <v>56459906.169999994</v>
      </c>
      <c r="J12" s="58">
        <f>+'Monthly Detail Excluding City'!J12+'Monthly Detail City Only'!J12</f>
        <v>58876891.159999996</v>
      </c>
      <c r="K12" s="58">
        <f>+'Monthly Detail Excluding City'!K12+'Monthly Detail City Only'!K12</f>
        <v>50526585.400000006</v>
      </c>
      <c r="L12" s="58">
        <f>+'Monthly Detail Excluding City'!L12+'Monthly Detail City Only'!L12</f>
        <v>56625827.210000001</v>
      </c>
      <c r="M12" s="58">
        <f>+'Monthly Detail Excluding City'!M12+'Monthly Detail City Only'!M12</f>
        <v>48158225.630000003</v>
      </c>
      <c r="N12" s="58">
        <f>+'Monthly Detail Excluding City'!N12</f>
        <v>108323.89000000001</v>
      </c>
      <c r="O12" s="58">
        <f>+'Monthly Detail Excluding City'!O12</f>
        <v>85625.65</v>
      </c>
      <c r="P12" s="58">
        <f>+'Monthly Detail Excluding City'!P12</f>
        <v>674.41</v>
      </c>
      <c r="Q12" s="58">
        <f>+'Monthly Detail Excluding City'!Q12</f>
        <v>8321.14</v>
      </c>
      <c r="R12" s="58">
        <f>+'Monthly Detail Excluding City'!R12</f>
        <v>1439.72</v>
      </c>
      <c r="S12" s="58">
        <f>+'Monthly Detail Excluding City'!S12</f>
        <v>822.16</v>
      </c>
      <c r="T12" s="58">
        <f>+'Monthly Detail Excluding City'!T12</f>
        <v>3979.06</v>
      </c>
      <c r="U12" s="58">
        <f>+'Monthly Detail Excluding City'!U12</f>
        <v>754.57</v>
      </c>
      <c r="V12" s="58">
        <f>+'Monthly Detail Excluding City'!V12</f>
        <v>2535.7999999999997</v>
      </c>
      <c r="W12" s="58">
        <f>+'Monthly Detail Excluding City'!W12</f>
        <v>5381.26</v>
      </c>
      <c r="X12" s="58">
        <f>+'Monthly Detail Excluding City'!X12</f>
        <v>3797.47</v>
      </c>
      <c r="Y12" s="58">
        <f>+'Monthly Detail Excluding City'!Y12</f>
        <v>828.64</v>
      </c>
      <c r="Z12" s="58">
        <f>+'Monthly Detail Excluding City'!Z12+'Monthly Detail City Only'!B12</f>
        <v>46970707.95000001</v>
      </c>
      <c r="AA12" s="58">
        <f>+'Monthly Detail Excluding City'!AA12+'Monthly Detail City Only'!C12</f>
        <v>47505647.449999996</v>
      </c>
      <c r="AB12" s="58">
        <f>+'Monthly Detail Excluding City'!AB12+'Monthly Detail City Only'!D12</f>
        <v>48688263.849999994</v>
      </c>
      <c r="AC12" s="58">
        <f>+'Monthly Detail Excluding City'!AC12+'Monthly Detail City Only'!E12</f>
        <v>48200196.379999995</v>
      </c>
      <c r="AD12" s="58">
        <f>+'Monthly Detail Excluding City'!AD12+'Monthly Detail City Only'!F12</f>
        <v>49191588.169999979</v>
      </c>
      <c r="AE12" s="58">
        <f>+'Monthly Detail Excluding City'!AE12+'Monthly Detail City Only'!G12</f>
        <v>51163039.510000005</v>
      </c>
      <c r="AF12" s="58">
        <f>+'Monthly Detail Excluding City'!AF12+'Monthly Detail City Only'!H12</f>
        <v>53587158.130000003</v>
      </c>
      <c r="AG12" s="58">
        <f>+'Monthly Detail Excluding City'!AG12+'Monthly Detail City Only'!I12</f>
        <v>50833006.975000001</v>
      </c>
      <c r="AH12" s="58">
        <f>+'Monthly Detail Excluding City'!AH12+'Monthly Detail City Only'!J12</f>
        <v>51376288.24000001</v>
      </c>
      <c r="AI12" s="58">
        <f>+'Monthly Detail Excluding City'!AI12+'Monthly Detail City Only'!K12</f>
        <v>42488674.030000001</v>
      </c>
      <c r="AJ12" s="58">
        <f>+'Monthly Detail Excluding City'!AJ12+'Monthly Detail City Only'!L12</f>
        <v>39556973.157500006</v>
      </c>
      <c r="AK12" s="58">
        <f>+'Monthly Detail Excluding City'!AK12+'Monthly Detail City Only'!M12</f>
        <v>8676654.1022000015</v>
      </c>
      <c r="AL12" s="59">
        <f>+'Monthly Detail Excluding City'!AL12</f>
        <v>1159.3899999999999</v>
      </c>
      <c r="AM12" s="59">
        <f>+'Monthly Detail Excluding City'!AM12</f>
        <v>1157.74</v>
      </c>
      <c r="AN12" s="59">
        <f>+'Monthly Detail Excluding City'!AN12</f>
        <v>1210.96</v>
      </c>
      <c r="AO12" s="59">
        <f>+'Monthly Detail Excluding City'!AO12</f>
        <v>1108.8800000000001</v>
      </c>
      <c r="AP12" s="59">
        <f>+'Monthly Detail Excluding City'!AP12</f>
        <v>1129.0899999999999</v>
      </c>
      <c r="AQ12" s="59">
        <f>+'Monthly Detail Excluding City'!AQ12</f>
        <v>1215.6199999999999</v>
      </c>
      <c r="AR12" s="59">
        <f>+'Monthly Detail Excluding City'!AR12</f>
        <v>1337.83</v>
      </c>
      <c r="AS12" s="59">
        <f>+'Monthly Detail Excluding City'!AS12</f>
        <v>1948.2200000000003</v>
      </c>
      <c r="AT12" s="59">
        <f>+'Monthly Detail Excluding City'!AT12</f>
        <v>3104.9799999999996</v>
      </c>
      <c r="AU12" s="59">
        <f>+'Monthly Detail Excluding City'!AU12</f>
        <v>6007.58</v>
      </c>
      <c r="AV12" s="59">
        <f>+'Monthly Detail Excluding City'!AV12</f>
        <v>4805.3599999999997</v>
      </c>
      <c r="AW12" s="59">
        <f>+'Monthly Detail Excluding City'!AW12</f>
        <v>559863.71</v>
      </c>
      <c r="AX12" s="59">
        <f>+'Monthly Detail Excluding City'!AX12</f>
        <v>0</v>
      </c>
      <c r="AY12" s="59">
        <f>+'Monthly Detail Excluding City'!AY12</f>
        <v>0</v>
      </c>
      <c r="AZ12" s="59">
        <f>+'Monthly Detail Excluding City'!AZ12</f>
        <v>0</v>
      </c>
      <c r="BA12" s="59">
        <f>+'Monthly Detail Excluding City'!BA12</f>
        <v>0</v>
      </c>
      <c r="BB12" s="59">
        <f>+'Monthly Detail Excluding City'!BB12</f>
        <v>0</v>
      </c>
      <c r="BC12" s="59">
        <f>+'Monthly Detail Excluding City'!BC12</f>
        <v>0</v>
      </c>
      <c r="BD12" s="59">
        <f>+'Monthly Detail Excluding City'!BD12</f>
        <v>0</v>
      </c>
      <c r="BE12" s="59">
        <f>+'Monthly Detail Excluding City'!BE12</f>
        <v>0</v>
      </c>
      <c r="BF12" s="59">
        <f>+'Monthly Detail Excluding City'!BF12</f>
        <v>0</v>
      </c>
      <c r="BG12" s="59">
        <f>+'Monthly Detail Excluding City'!BG12</f>
        <v>0</v>
      </c>
      <c r="BH12" s="59">
        <f>+'Monthly Detail Excluding City'!BH12</f>
        <v>0</v>
      </c>
      <c r="BI12" s="59">
        <f>+'Monthly Detail Excluding City'!BI12</f>
        <v>0</v>
      </c>
      <c r="BJ12" s="58">
        <f>+'Monthly Detail Excluding City'!BJ12+'Monthly Detail City Only'!BJ12</f>
        <v>644912936.76000011</v>
      </c>
      <c r="BK12" s="58">
        <f>+'Monthly Detail Excluding City'!BK12</f>
        <v>222483.77000000005</v>
      </c>
      <c r="BL12" s="58">
        <f>+'Monthly Detail Excluding City'!BL12+'Monthly Detail City Only'!BJ12</f>
        <v>538238197.9447</v>
      </c>
      <c r="BM12" s="58">
        <f>+'Monthly Detail Excluding City'!BM12</f>
        <v>584049.36</v>
      </c>
      <c r="BN12" s="58">
        <f>+'Monthly Detail Excluding City'!BN12</f>
        <v>0</v>
      </c>
      <c r="BO12" s="48"/>
      <c r="BP12" s="58">
        <f>SUM(B12:C12)</f>
        <v>100763951.05999997</v>
      </c>
      <c r="BQ12" s="58">
        <f>SUM(N12:O12)</f>
        <v>193949.54</v>
      </c>
      <c r="BR12" s="58">
        <f>SUM(Z12:AA12)</f>
        <v>94476355.400000006</v>
      </c>
      <c r="BS12" s="58">
        <f>SUM(AL12:AM12)</f>
        <v>2317.13</v>
      </c>
      <c r="BT12" s="58">
        <f>SUM(AX12:AY12)</f>
        <v>0</v>
      </c>
      <c r="BU12" s="48"/>
      <c r="BV12" s="58">
        <f t="shared" si="1"/>
        <v>544148985.70000017</v>
      </c>
      <c r="BW12" s="58">
        <f t="shared" si="2"/>
        <v>28534.23000000004</v>
      </c>
      <c r="BX12" s="58">
        <f t="shared" si="3"/>
        <v>443761842.54470003</v>
      </c>
      <c r="BY12" s="58">
        <f t="shared" si="4"/>
        <v>581732.23</v>
      </c>
      <c r="BZ12" s="58">
        <f t="shared" si="5"/>
        <v>0</v>
      </c>
    </row>
    <row r="13" spans="1:78">
      <c r="A13" s="53" t="s">
        <v>83</v>
      </c>
    </row>
    <row r="14" spans="1:78">
      <c r="A14" s="51" t="s">
        <v>70</v>
      </c>
      <c r="B14" s="58">
        <f>+'Monthly Detail Excluding City'!B14+'Monthly Detail City Only'!B14</f>
        <v>0</v>
      </c>
      <c r="C14" s="58">
        <f>+'Monthly Detail Excluding City'!C14+'Monthly Detail City Only'!C14</f>
        <v>0</v>
      </c>
      <c r="D14" s="58">
        <f>+'Monthly Detail Excluding City'!D14+'Monthly Detail City Only'!D14</f>
        <v>0</v>
      </c>
      <c r="E14" s="58">
        <f>+'Monthly Detail Excluding City'!E14+'Monthly Detail City Only'!E14</f>
        <v>0</v>
      </c>
      <c r="F14" s="58">
        <f>+'Monthly Detail Excluding City'!F14+'Monthly Detail City Only'!F14</f>
        <v>0</v>
      </c>
      <c r="G14" s="58">
        <f>+'Monthly Detail Excluding City'!G14+'Monthly Detail City Only'!G14</f>
        <v>0</v>
      </c>
      <c r="H14" s="58">
        <f>+'Monthly Detail Excluding City'!H14+'Monthly Detail City Only'!H14</f>
        <v>0</v>
      </c>
      <c r="I14" s="58">
        <f>+'Monthly Detail Excluding City'!I14+'Monthly Detail City Only'!I14</f>
        <v>0</v>
      </c>
      <c r="J14" s="58">
        <f>+'Monthly Detail Excluding City'!J14+'Monthly Detail City Only'!J14</f>
        <v>0</v>
      </c>
      <c r="K14" s="58">
        <f>+'Monthly Detail Excluding City'!K14+'Monthly Detail City Only'!K14</f>
        <v>0</v>
      </c>
      <c r="L14" s="58">
        <f>+'Monthly Detail Excluding City'!L14+'Monthly Detail City Only'!L14</f>
        <v>0</v>
      </c>
      <c r="M14" s="58">
        <f>+'Monthly Detail Excluding City'!M14+'Monthly Detail City Only'!M14</f>
        <v>1560054.5</v>
      </c>
      <c r="N14" s="58">
        <f>+'Monthly Detail Excluding City'!N14</f>
        <v>0</v>
      </c>
      <c r="O14" s="58">
        <f>+'Monthly Detail Excluding City'!O14</f>
        <v>0</v>
      </c>
      <c r="P14" s="58">
        <f>+'Monthly Detail Excluding City'!P14</f>
        <v>0</v>
      </c>
      <c r="Q14" s="58">
        <f>+'Monthly Detail Excluding City'!Q14</f>
        <v>0</v>
      </c>
      <c r="R14" s="58">
        <f>+'Monthly Detail Excluding City'!R14</f>
        <v>0</v>
      </c>
      <c r="S14" s="58">
        <f>+'Monthly Detail Excluding City'!S14</f>
        <v>0</v>
      </c>
      <c r="T14" s="58">
        <f>+'Monthly Detail Excluding City'!T14</f>
        <v>0</v>
      </c>
      <c r="U14" s="58">
        <f>+'Monthly Detail Excluding City'!U14</f>
        <v>0</v>
      </c>
      <c r="V14" s="58">
        <f>+'Monthly Detail Excluding City'!V14</f>
        <v>0</v>
      </c>
      <c r="W14" s="58">
        <f>+'Monthly Detail Excluding City'!W14</f>
        <v>0</v>
      </c>
      <c r="X14" s="58">
        <f>+'Monthly Detail Excluding City'!X14</f>
        <v>0</v>
      </c>
      <c r="Y14" s="58">
        <f>+'Monthly Detail Excluding City'!Y14</f>
        <v>0</v>
      </c>
      <c r="Z14" s="58">
        <f>+'Monthly Detail Excluding City'!Z14+'Monthly Detail City Only'!B14</f>
        <v>0</v>
      </c>
      <c r="AA14" s="58">
        <f>+'Monthly Detail Excluding City'!AA14+'Monthly Detail City Only'!C14</f>
        <v>0</v>
      </c>
      <c r="AB14" s="58">
        <f>+'Monthly Detail Excluding City'!AB14+'Monthly Detail City Only'!D14</f>
        <v>0</v>
      </c>
      <c r="AC14" s="58">
        <f>+'Monthly Detail Excluding City'!AC14+'Monthly Detail City Only'!E14</f>
        <v>0</v>
      </c>
      <c r="AD14" s="58">
        <f>+'Monthly Detail Excluding City'!AD14+'Monthly Detail City Only'!F14</f>
        <v>0</v>
      </c>
      <c r="AE14" s="58">
        <f>+'Monthly Detail Excluding City'!AE14+'Monthly Detail City Only'!G14</f>
        <v>0</v>
      </c>
      <c r="AF14" s="58">
        <f>+'Monthly Detail Excluding City'!AF14+'Monthly Detail City Only'!H14</f>
        <v>0</v>
      </c>
      <c r="AG14" s="58">
        <f>+'Monthly Detail Excluding City'!AG14+'Monthly Detail City Only'!I14</f>
        <v>0</v>
      </c>
      <c r="AH14" s="58">
        <f>+'Monthly Detail Excluding City'!AH14+'Monthly Detail City Only'!J14</f>
        <v>0</v>
      </c>
      <c r="AI14" s="58">
        <f>+'Monthly Detail Excluding City'!AI14+'Monthly Detail City Only'!K14</f>
        <v>0</v>
      </c>
      <c r="AJ14" s="58">
        <f>+'Monthly Detail Excluding City'!AJ14+'Monthly Detail City Only'!L14</f>
        <v>0</v>
      </c>
      <c r="AK14" s="58">
        <f>+'Monthly Detail Excluding City'!AK14+'Monthly Detail City Only'!M14</f>
        <v>457309.41999999993</v>
      </c>
      <c r="AL14" s="59">
        <f>+'Monthly Detail Excluding City'!AL14</f>
        <v>0</v>
      </c>
      <c r="AM14" s="59">
        <f>+'Monthly Detail Excluding City'!AM14</f>
        <v>0</v>
      </c>
      <c r="AN14" s="59">
        <f>+'Monthly Detail Excluding City'!AN14</f>
        <v>0</v>
      </c>
      <c r="AO14" s="59">
        <f>+'Monthly Detail Excluding City'!AO14</f>
        <v>0</v>
      </c>
      <c r="AP14" s="59">
        <f>+'Monthly Detail Excluding City'!AP14</f>
        <v>0</v>
      </c>
      <c r="AQ14" s="59">
        <f>+'Monthly Detail Excluding City'!AQ14</f>
        <v>0</v>
      </c>
      <c r="AR14" s="59">
        <f>+'Monthly Detail Excluding City'!AR14</f>
        <v>0</v>
      </c>
      <c r="AS14" s="59">
        <f>+'Monthly Detail Excluding City'!AS14</f>
        <v>0</v>
      </c>
      <c r="AT14" s="59">
        <f>+'Monthly Detail Excluding City'!AT14</f>
        <v>0</v>
      </c>
      <c r="AU14" s="59">
        <f>+'Monthly Detail Excluding City'!AU14</f>
        <v>0</v>
      </c>
      <c r="AV14" s="59">
        <f>+'Monthly Detail Excluding City'!AV14</f>
        <v>0</v>
      </c>
      <c r="AW14" s="59">
        <f>+'Monthly Detail Excluding City'!AW14</f>
        <v>636457.97</v>
      </c>
      <c r="AX14" s="59">
        <f>+'Monthly Detail Excluding City'!AX14</f>
        <v>0</v>
      </c>
      <c r="AY14" s="59">
        <f>+'Monthly Detail Excluding City'!AY14</f>
        <v>0</v>
      </c>
      <c r="AZ14" s="59">
        <f>+'Monthly Detail Excluding City'!AZ14</f>
        <v>0</v>
      </c>
      <c r="BA14" s="59">
        <f>+'Monthly Detail Excluding City'!BA14</f>
        <v>0</v>
      </c>
      <c r="BB14" s="59">
        <f>+'Monthly Detail Excluding City'!BB14</f>
        <v>0</v>
      </c>
      <c r="BC14" s="59">
        <f>+'Monthly Detail Excluding City'!BC14</f>
        <v>0</v>
      </c>
      <c r="BD14" s="59">
        <f>+'Monthly Detail Excluding City'!BD14</f>
        <v>0</v>
      </c>
      <c r="BE14" s="59">
        <f>+'Monthly Detail Excluding City'!BE14</f>
        <v>0</v>
      </c>
      <c r="BF14" s="59">
        <f>+'Monthly Detail Excluding City'!BF14</f>
        <v>0</v>
      </c>
      <c r="BG14" s="59">
        <f>+'Monthly Detail Excluding City'!BG14</f>
        <v>0</v>
      </c>
      <c r="BH14" s="59">
        <f>+'Monthly Detail Excluding City'!BH14</f>
        <v>0</v>
      </c>
      <c r="BI14" s="59">
        <f>+'Monthly Detail Excluding City'!BI14</f>
        <v>88124.93</v>
      </c>
      <c r="BJ14" s="58">
        <f>+'Monthly Detail Excluding City'!BJ14+'Monthly Detail City Only'!BJ14</f>
        <v>1560054.5</v>
      </c>
      <c r="BK14" s="58">
        <f>+'Monthly Detail Excluding City'!BK14</f>
        <v>0</v>
      </c>
      <c r="BL14" s="58">
        <f>+'Monthly Detail Excluding City'!BL14+'Monthly Detail City Only'!BJ14</f>
        <v>457309.41999999993</v>
      </c>
      <c r="BM14" s="58">
        <f>+'Monthly Detail Excluding City'!BM14</f>
        <v>636457.97</v>
      </c>
      <c r="BN14" s="58">
        <f>+'Monthly Detail Excluding City'!BN14</f>
        <v>88124.93</v>
      </c>
      <c r="BO14" s="48"/>
      <c r="BP14" s="58">
        <f>SUM(B14:C14)</f>
        <v>0</v>
      </c>
      <c r="BQ14" s="58">
        <f>SUM(N14:O14)</f>
        <v>0</v>
      </c>
      <c r="BR14" s="58">
        <f>SUM(Z14:AA14)</f>
        <v>0</v>
      </c>
      <c r="BS14" s="58">
        <f>SUM(AL14:AM14)</f>
        <v>0</v>
      </c>
      <c r="BT14" s="58">
        <f>SUM(AX14:AY14)</f>
        <v>0</v>
      </c>
      <c r="BU14" s="48"/>
      <c r="BV14" s="58">
        <f t="shared" ref="BV14:BV18" si="6">+BJ14-BP14</f>
        <v>1560054.5</v>
      </c>
      <c r="BW14" s="58">
        <f t="shared" ref="BW14:BW18" si="7">+BK14-BQ14</f>
        <v>0</v>
      </c>
      <c r="BX14" s="58">
        <f t="shared" ref="BX14:BX18" si="8">+BL14-BR14</f>
        <v>457309.41999999993</v>
      </c>
      <c r="BY14" s="58">
        <f t="shared" ref="BY14:BY18" si="9">+BM14-BS14</f>
        <v>636457.97</v>
      </c>
      <c r="BZ14" s="58">
        <f t="shared" ref="BZ14:BZ18" si="10">+BN14-BT14</f>
        <v>88124.93</v>
      </c>
    </row>
    <row r="15" spans="1:78">
      <c r="A15" s="51" t="s">
        <v>42</v>
      </c>
      <c r="B15" s="58">
        <f>+'Monthly Detail Excluding City'!B15+'Monthly Detail City Only'!B15</f>
        <v>1372101.6900000002</v>
      </c>
      <c r="C15" s="58">
        <f>+'Monthly Detail Excluding City'!C15+'Monthly Detail City Only'!C15</f>
        <v>1707635.81</v>
      </c>
      <c r="D15" s="58">
        <f>+'Monthly Detail Excluding City'!D15+'Monthly Detail City Only'!D15</f>
        <v>1529753.3300000003</v>
      </c>
      <c r="E15" s="58">
        <f>+'Monthly Detail Excluding City'!E15+'Monthly Detail City Only'!E15</f>
        <v>1496405.42</v>
      </c>
      <c r="F15" s="58">
        <f>+'Monthly Detail Excluding City'!F15+'Monthly Detail City Only'!F15</f>
        <v>1316580.8500000001</v>
      </c>
      <c r="G15" s="58">
        <f>+'Monthly Detail Excluding City'!G15+'Monthly Detail City Only'!G15</f>
        <v>1557321.6999999997</v>
      </c>
      <c r="H15" s="58">
        <f>+'Monthly Detail Excluding City'!H15+'Monthly Detail City Only'!H15</f>
        <v>1511289.96</v>
      </c>
      <c r="I15" s="58">
        <f>+'Monthly Detail Excluding City'!I15+'Monthly Detail City Only'!I15</f>
        <v>1494145.3199999998</v>
      </c>
      <c r="J15" s="58">
        <f>+'Monthly Detail Excluding City'!J15+'Monthly Detail City Only'!J15</f>
        <v>1556092.0799999998</v>
      </c>
      <c r="K15" s="58">
        <f>+'Monthly Detail Excluding City'!K15+'Monthly Detail City Only'!K15</f>
        <v>1563541.3</v>
      </c>
      <c r="L15" s="58">
        <f>+'Monthly Detail Excluding City'!L15+'Monthly Detail City Only'!L15</f>
        <v>1519416.4600000002</v>
      </c>
      <c r="M15" s="58">
        <f>+'Monthly Detail Excluding City'!M15+'Monthly Detail City Only'!M15</f>
        <v>1559731.1600000001</v>
      </c>
      <c r="N15" s="58">
        <f>+'Monthly Detail Excluding City'!N15</f>
        <v>0</v>
      </c>
      <c r="O15" s="58">
        <f>+'Monthly Detail Excluding City'!O15</f>
        <v>0</v>
      </c>
      <c r="P15" s="58">
        <f>+'Monthly Detail Excluding City'!P15</f>
        <v>0</v>
      </c>
      <c r="Q15" s="58">
        <f>+'Monthly Detail Excluding City'!Q15</f>
        <v>0</v>
      </c>
      <c r="R15" s="58">
        <f>+'Monthly Detail Excluding City'!R15</f>
        <v>0</v>
      </c>
      <c r="S15" s="58">
        <f>+'Monthly Detail Excluding City'!S15</f>
        <v>0</v>
      </c>
      <c r="T15" s="58">
        <f>+'Monthly Detail Excluding City'!T15</f>
        <v>0</v>
      </c>
      <c r="U15" s="58">
        <f>+'Monthly Detail Excluding City'!U15</f>
        <v>0</v>
      </c>
      <c r="V15" s="58">
        <f>+'Monthly Detail Excluding City'!V15</f>
        <v>0</v>
      </c>
      <c r="W15" s="58">
        <f>+'Monthly Detail Excluding City'!W15</f>
        <v>0</v>
      </c>
      <c r="X15" s="58">
        <f>+'Monthly Detail Excluding City'!X15</f>
        <v>0</v>
      </c>
      <c r="Y15" s="58">
        <f>+'Monthly Detail Excluding City'!Y15</f>
        <v>0</v>
      </c>
      <c r="Z15" s="58">
        <f>+'Monthly Detail Excluding City'!Z15+'Monthly Detail City Only'!B15</f>
        <v>1126803.8199999998</v>
      </c>
      <c r="AA15" s="58">
        <f>+'Monthly Detail Excluding City'!AA15+'Monthly Detail City Only'!C15</f>
        <v>1251205.78</v>
      </c>
      <c r="AB15" s="58">
        <f>+'Monthly Detail Excluding City'!AB15+'Monthly Detail City Only'!D15</f>
        <v>1072973.1900000002</v>
      </c>
      <c r="AC15" s="58">
        <f>+'Monthly Detail Excluding City'!AC15+'Monthly Detail City Only'!E15</f>
        <v>1150921.3400000001</v>
      </c>
      <c r="AD15" s="58">
        <f>+'Monthly Detail Excluding City'!AD15+'Monthly Detail City Only'!F15</f>
        <v>963175.30999999971</v>
      </c>
      <c r="AE15" s="58">
        <f>+'Monthly Detail Excluding City'!AE15+'Monthly Detail City Only'!G15</f>
        <v>1128060.18</v>
      </c>
      <c r="AF15" s="58">
        <f>+'Monthly Detail Excluding City'!AF15+'Monthly Detail City Only'!H15</f>
        <v>1119246.92</v>
      </c>
      <c r="AG15" s="58">
        <f>+'Monthly Detail Excluding City'!AG15+'Monthly Detail City Only'!I15</f>
        <v>1106363.94</v>
      </c>
      <c r="AH15" s="58">
        <f>+'Monthly Detail Excluding City'!AH15+'Monthly Detail City Only'!J15</f>
        <v>1092011.67</v>
      </c>
      <c r="AI15" s="58">
        <f>+'Monthly Detail Excluding City'!AI15+'Monthly Detail City Only'!K15</f>
        <v>1012745.7600000001</v>
      </c>
      <c r="AJ15" s="58">
        <f>+'Monthly Detail Excluding City'!AJ15+'Monthly Detail City Only'!L15</f>
        <v>925977.69000000018</v>
      </c>
      <c r="AK15" s="58">
        <f>+'Monthly Detail Excluding City'!AK15+'Monthly Detail City Only'!M15</f>
        <v>536592.85</v>
      </c>
      <c r="AL15" s="59">
        <f>+'Monthly Detail Excluding City'!AL15</f>
        <v>51995.53</v>
      </c>
      <c r="AM15" s="59">
        <f>+'Monthly Detail Excluding City'!AM15</f>
        <v>60256.87000000001</v>
      </c>
      <c r="AN15" s="59">
        <f>+'Monthly Detail Excluding City'!AN15</f>
        <v>56786.180000000008</v>
      </c>
      <c r="AO15" s="59">
        <f>+'Monthly Detail Excluding City'!AO15</f>
        <v>63065.48</v>
      </c>
      <c r="AP15" s="59">
        <f>+'Monthly Detail Excluding City'!AP15</f>
        <v>66241.070000000007</v>
      </c>
      <c r="AQ15" s="59">
        <f>+'Monthly Detail Excluding City'!AQ15</f>
        <v>68926.930000000008</v>
      </c>
      <c r="AR15" s="59">
        <f>+'Monthly Detail Excluding City'!AR15</f>
        <v>76792.900000000009</v>
      </c>
      <c r="AS15" s="59">
        <f>+'Monthly Detail Excluding City'!AS15</f>
        <v>85678.6</v>
      </c>
      <c r="AT15" s="59">
        <f>+'Monthly Detail Excluding City'!AT15</f>
        <v>94898.450000000026</v>
      </c>
      <c r="AU15" s="59">
        <f>+'Monthly Detail Excluding City'!AU15</f>
        <v>118214.28</v>
      </c>
      <c r="AV15" s="59">
        <f>+'Monthly Detail Excluding City'!AV15</f>
        <v>221736.7</v>
      </c>
      <c r="AW15" s="59">
        <f>+'Monthly Detail Excluding City'!AW15</f>
        <v>588501.28</v>
      </c>
      <c r="AX15" s="59">
        <f>+'Monthly Detail Excluding City'!AX15</f>
        <v>48867.130000000005</v>
      </c>
      <c r="AY15" s="59">
        <f>+'Monthly Detail Excluding City'!AY15</f>
        <v>53724.85</v>
      </c>
      <c r="AZ15" s="59">
        <f>+'Monthly Detail Excluding City'!AZ15</f>
        <v>48042.860000000008</v>
      </c>
      <c r="BA15" s="59">
        <f>+'Monthly Detail Excluding City'!BA15</f>
        <v>50310.22</v>
      </c>
      <c r="BB15" s="59">
        <f>+'Monthly Detail Excluding City'!BB15</f>
        <v>51665.56</v>
      </c>
      <c r="BC15" s="59">
        <f>+'Monthly Detail Excluding City'!BC15</f>
        <v>54984.669999999991</v>
      </c>
      <c r="BD15" s="59">
        <f>+'Monthly Detail Excluding City'!BD15</f>
        <v>57478.69</v>
      </c>
      <c r="BE15" s="59">
        <f>+'Monthly Detail Excluding City'!BE15</f>
        <v>57815.62</v>
      </c>
      <c r="BF15" s="59">
        <f>+'Monthly Detail Excluding City'!BF15</f>
        <v>60077.85</v>
      </c>
      <c r="BG15" s="59">
        <f>+'Monthly Detail Excluding City'!BG15</f>
        <v>62600.06</v>
      </c>
      <c r="BH15" s="59">
        <f>+'Monthly Detail Excluding City'!BH15</f>
        <v>65954.529999999984</v>
      </c>
      <c r="BI15" s="59">
        <f>+'Monthly Detail Excluding City'!BI15</f>
        <v>67803.76999999999</v>
      </c>
      <c r="BJ15" s="58">
        <f>+'Monthly Detail Excluding City'!BJ15+'Monthly Detail City Only'!BJ15</f>
        <v>18184015.080000002</v>
      </c>
      <c r="BK15" s="58">
        <f>+'Monthly Detail Excluding City'!BK15</f>
        <v>0</v>
      </c>
      <c r="BL15" s="58">
        <f>+'Monthly Detail Excluding City'!BL15+'Monthly Detail City Only'!BJ15</f>
        <v>12486078.449999999</v>
      </c>
      <c r="BM15" s="58">
        <f>+'Monthly Detail Excluding City'!BM15</f>
        <v>1553094.2700000003</v>
      </c>
      <c r="BN15" s="58">
        <f>+'Monthly Detail Excluding City'!BN15</f>
        <v>679325.81</v>
      </c>
      <c r="BO15" s="48"/>
      <c r="BP15" s="58">
        <f>SUM(B15:C15)</f>
        <v>3079737.5</v>
      </c>
      <c r="BQ15" s="58">
        <f>SUM(N15:O15)</f>
        <v>0</v>
      </c>
      <c r="BR15" s="58">
        <f>SUM(Z15:AA15)</f>
        <v>2378009.5999999996</v>
      </c>
      <c r="BS15" s="58">
        <f>SUM(AL15:AM15)</f>
        <v>112252.40000000001</v>
      </c>
      <c r="BT15" s="58">
        <f>SUM(AX15:AY15)</f>
        <v>102591.98000000001</v>
      </c>
      <c r="BU15" s="48"/>
      <c r="BV15" s="58">
        <f t="shared" si="6"/>
        <v>15104277.580000002</v>
      </c>
      <c r="BW15" s="58">
        <f t="shared" si="7"/>
        <v>0</v>
      </c>
      <c r="BX15" s="58">
        <f t="shared" si="8"/>
        <v>10108068.85</v>
      </c>
      <c r="BY15" s="58">
        <f t="shared" si="9"/>
        <v>1440841.8700000003</v>
      </c>
      <c r="BZ15" s="58">
        <f t="shared" si="10"/>
        <v>576733.83000000007</v>
      </c>
    </row>
    <row r="16" spans="1:78">
      <c r="A16" s="51" t="s">
        <v>55</v>
      </c>
      <c r="B16" s="58">
        <f>+'Monthly Detail Excluding City'!B16+'Monthly Detail City Only'!B16</f>
        <v>1516300.9200000002</v>
      </c>
      <c r="C16" s="58">
        <f>+'Monthly Detail Excluding City'!C16+'Monthly Detail City Only'!C16</f>
        <v>1655995.1700000002</v>
      </c>
      <c r="D16" s="58">
        <f>+'Monthly Detail Excluding City'!D16+'Monthly Detail City Only'!D16</f>
        <v>1646298.8200000003</v>
      </c>
      <c r="E16" s="58">
        <f>+'Monthly Detail Excluding City'!E16+'Monthly Detail City Only'!E16</f>
        <v>1529334.2399999998</v>
      </c>
      <c r="F16" s="58">
        <f>+'Monthly Detail Excluding City'!F16+'Monthly Detail City Only'!F16</f>
        <v>1510140.0599999998</v>
      </c>
      <c r="G16" s="58">
        <f>+'Monthly Detail Excluding City'!G16+'Monthly Detail City Only'!G16</f>
        <v>1492299.87</v>
      </c>
      <c r="H16" s="58">
        <f>+'Monthly Detail Excluding City'!H16+'Monthly Detail City Only'!H16</f>
        <v>1513312.7099999997</v>
      </c>
      <c r="I16" s="58">
        <f>+'Monthly Detail Excluding City'!I16+'Monthly Detail City Only'!I16</f>
        <v>1462801.64</v>
      </c>
      <c r="J16" s="58">
        <f>+'Monthly Detail Excluding City'!J16+'Monthly Detail City Only'!J16</f>
        <v>1679543.8399999999</v>
      </c>
      <c r="K16" s="58">
        <f>+'Monthly Detail Excluding City'!K16+'Monthly Detail City Only'!K16</f>
        <v>1651387.5799999996</v>
      </c>
      <c r="L16" s="58">
        <f>+'Monthly Detail Excluding City'!L16+'Monthly Detail City Only'!L16</f>
        <v>963456.17000000016</v>
      </c>
      <c r="M16" s="58">
        <f>+'Monthly Detail Excluding City'!M16+'Monthly Detail City Only'!M16</f>
        <v>1710952.1699999997</v>
      </c>
      <c r="N16" s="58">
        <f>+'Monthly Detail Excluding City'!N16</f>
        <v>0</v>
      </c>
      <c r="O16" s="58">
        <f>+'Monthly Detail Excluding City'!O16</f>
        <v>0</v>
      </c>
      <c r="P16" s="58">
        <f>+'Monthly Detail Excluding City'!P16</f>
        <v>0</v>
      </c>
      <c r="Q16" s="58">
        <f>+'Monthly Detail Excluding City'!Q16</f>
        <v>0</v>
      </c>
      <c r="R16" s="58">
        <f>+'Monthly Detail Excluding City'!R16</f>
        <v>0</v>
      </c>
      <c r="S16" s="58">
        <f>+'Monthly Detail Excluding City'!S16</f>
        <v>0</v>
      </c>
      <c r="T16" s="58">
        <f>+'Monthly Detail Excluding City'!T16</f>
        <v>0</v>
      </c>
      <c r="U16" s="58">
        <f>+'Monthly Detail Excluding City'!U16</f>
        <v>0</v>
      </c>
      <c r="V16" s="58">
        <f>+'Monthly Detail Excluding City'!V16</f>
        <v>0</v>
      </c>
      <c r="W16" s="58">
        <f>+'Monthly Detail Excluding City'!W16</f>
        <v>0</v>
      </c>
      <c r="X16" s="58">
        <f>+'Monthly Detail Excluding City'!X16</f>
        <v>0</v>
      </c>
      <c r="Y16" s="58">
        <f>+'Monthly Detail Excluding City'!Y16</f>
        <v>0</v>
      </c>
      <c r="Z16" s="58">
        <f>+'Monthly Detail Excluding City'!Z16+'Monthly Detail City Only'!B16</f>
        <v>1090893.02</v>
      </c>
      <c r="AA16" s="58">
        <f>+'Monthly Detail Excluding City'!AA16+'Monthly Detail City Only'!C16</f>
        <v>1192306.31</v>
      </c>
      <c r="AB16" s="58">
        <f>+'Monthly Detail Excluding City'!AB16+'Monthly Detail City Only'!D16</f>
        <v>1083424.0900000001</v>
      </c>
      <c r="AC16" s="58">
        <f>+'Monthly Detail Excluding City'!AC16+'Monthly Detail City Only'!E16</f>
        <v>1107215.69</v>
      </c>
      <c r="AD16" s="58">
        <f>+'Monthly Detail Excluding City'!AD16+'Monthly Detail City Only'!F16</f>
        <v>1096924.5</v>
      </c>
      <c r="AE16" s="58">
        <f>+'Monthly Detail Excluding City'!AE16+'Monthly Detail City Only'!G16</f>
        <v>1045604.1900000002</v>
      </c>
      <c r="AF16" s="58">
        <f>+'Monthly Detail Excluding City'!AF16+'Monthly Detail City Only'!H16</f>
        <v>1110494.3899999997</v>
      </c>
      <c r="AG16" s="58">
        <f>+'Monthly Detail Excluding City'!AG16+'Monthly Detail City Only'!I16</f>
        <v>1027738.5900000001</v>
      </c>
      <c r="AH16" s="58">
        <f>+'Monthly Detail Excluding City'!AH16+'Monthly Detail City Only'!J16</f>
        <v>1163612.1299999999</v>
      </c>
      <c r="AI16" s="58">
        <f>+'Monthly Detail Excluding City'!AI16+'Monthly Detail City Only'!K16</f>
        <v>1047115.77</v>
      </c>
      <c r="AJ16" s="58">
        <f>+'Monthly Detail Excluding City'!AJ16+'Monthly Detail City Only'!L16</f>
        <v>965507.42999999982</v>
      </c>
      <c r="AK16" s="58">
        <f>+'Monthly Detail Excluding City'!AK16+'Monthly Detail City Only'!M16</f>
        <v>571097.4</v>
      </c>
      <c r="AL16" s="59">
        <f>+'Monthly Detail Excluding City'!AL16</f>
        <v>45533.68</v>
      </c>
      <c r="AM16" s="59">
        <f>+'Monthly Detail Excluding City'!AM16</f>
        <v>55836.920000000006</v>
      </c>
      <c r="AN16" s="59">
        <f>+'Monthly Detail Excluding City'!AN16</f>
        <v>54805.270000000004</v>
      </c>
      <c r="AO16" s="59">
        <f>+'Monthly Detail Excluding City'!AO16</f>
        <v>55727.990000000005</v>
      </c>
      <c r="AP16" s="59">
        <f>+'Monthly Detail Excluding City'!AP16</f>
        <v>59553.520000000004</v>
      </c>
      <c r="AQ16" s="59">
        <f>+'Monthly Detail Excluding City'!AQ16</f>
        <v>62828.709999999992</v>
      </c>
      <c r="AR16" s="59">
        <f>+'Monthly Detail Excluding City'!AR16</f>
        <v>75159.060000000012</v>
      </c>
      <c r="AS16" s="59">
        <f>+'Monthly Detail Excluding City'!AS16</f>
        <v>85746.070000000022</v>
      </c>
      <c r="AT16" s="59">
        <f>+'Monthly Detail Excluding City'!AT16</f>
        <v>110659.04000000001</v>
      </c>
      <c r="AU16" s="59">
        <f>+'Monthly Detail Excluding City'!AU16</f>
        <v>147883.63</v>
      </c>
      <c r="AV16" s="59">
        <f>+'Monthly Detail Excluding City'!AV16</f>
        <v>216094.76000000004</v>
      </c>
      <c r="AW16" s="59">
        <f>+'Monthly Detail Excluding City'!AW16</f>
        <v>611793.09000000008</v>
      </c>
      <c r="AX16" s="59">
        <f>+'Monthly Detail Excluding City'!AX16</f>
        <v>18879.71</v>
      </c>
      <c r="AY16" s="59">
        <f>+'Monthly Detail Excluding City'!AY16</f>
        <v>22747.71</v>
      </c>
      <c r="AZ16" s="59">
        <f>+'Monthly Detail Excluding City'!AZ16</f>
        <v>20339</v>
      </c>
      <c r="BA16" s="59">
        <f>+'Monthly Detail Excluding City'!BA16</f>
        <v>20507.870000000003</v>
      </c>
      <c r="BB16" s="59">
        <f>+'Monthly Detail Excluding City'!BB16</f>
        <v>20987.360000000001</v>
      </c>
      <c r="BC16" s="59">
        <f>+'Monthly Detail Excluding City'!BC16</f>
        <v>21639.34</v>
      </c>
      <c r="BD16" s="59">
        <f>+'Monthly Detail Excluding City'!BD16</f>
        <v>24533.499999999996</v>
      </c>
      <c r="BE16" s="59">
        <f>+'Monthly Detail Excluding City'!BE16</f>
        <v>25464.76</v>
      </c>
      <c r="BF16" s="59">
        <f>+'Monthly Detail Excluding City'!BF16</f>
        <v>30273.07</v>
      </c>
      <c r="BG16" s="59">
        <f>+'Monthly Detail Excluding City'!BG16</f>
        <v>29229.14</v>
      </c>
      <c r="BH16" s="59">
        <f>+'Monthly Detail Excluding City'!BH16</f>
        <v>31137.360000000001</v>
      </c>
      <c r="BI16" s="59">
        <f>+'Monthly Detail Excluding City'!BI16</f>
        <v>35388.300000000003</v>
      </c>
      <c r="BJ16" s="58">
        <f>+'Monthly Detail Excluding City'!BJ16+'Monthly Detail City Only'!BJ16</f>
        <v>18331823.189999998</v>
      </c>
      <c r="BK16" s="58">
        <f>+'Monthly Detail Excluding City'!BK16</f>
        <v>0</v>
      </c>
      <c r="BL16" s="58">
        <f>+'Monthly Detail Excluding City'!BL16+'Monthly Detail City Only'!BJ16</f>
        <v>12501933.509999998</v>
      </c>
      <c r="BM16" s="58">
        <f>+'Monthly Detail Excluding City'!BM16</f>
        <v>1581621.7400000002</v>
      </c>
      <c r="BN16" s="58">
        <f>+'Monthly Detail Excluding City'!BN16</f>
        <v>301127.12</v>
      </c>
      <c r="BO16" s="48"/>
      <c r="BP16" s="58">
        <f>SUM(B16:C16)</f>
        <v>3172296.0900000003</v>
      </c>
      <c r="BQ16" s="58">
        <f>SUM(N16:O16)</f>
        <v>0</v>
      </c>
      <c r="BR16" s="58">
        <f>SUM(Z16:AA16)</f>
        <v>2283199.33</v>
      </c>
      <c r="BS16" s="58">
        <f>SUM(AL16:AM16)</f>
        <v>101370.6</v>
      </c>
      <c r="BT16" s="58">
        <f>SUM(AX16:AY16)</f>
        <v>41627.42</v>
      </c>
      <c r="BU16" s="48"/>
      <c r="BV16" s="58">
        <f t="shared" si="6"/>
        <v>15159527.099999998</v>
      </c>
      <c r="BW16" s="58">
        <f t="shared" si="7"/>
        <v>0</v>
      </c>
      <c r="BX16" s="58">
        <f t="shared" si="8"/>
        <v>10218734.179999998</v>
      </c>
      <c r="BY16" s="58">
        <f t="shared" si="9"/>
        <v>1480251.1400000001</v>
      </c>
      <c r="BZ16" s="58">
        <f t="shared" si="10"/>
        <v>259499.7</v>
      </c>
    </row>
    <row r="17" spans="1:78">
      <c r="A17" s="51" t="s">
        <v>59</v>
      </c>
      <c r="B17" s="58">
        <f>+'Monthly Detail Excluding City'!B17+'Monthly Detail City Only'!B17</f>
        <v>1566626.9999999998</v>
      </c>
      <c r="C17" s="58">
        <f>+'Monthly Detail Excluding City'!C17+'Monthly Detail City Only'!C17</f>
        <v>1485874.1700000002</v>
      </c>
      <c r="D17" s="58">
        <f>+'Monthly Detail Excluding City'!D17+'Monthly Detail City Only'!D17</f>
        <v>1527512.2200000004</v>
      </c>
      <c r="E17" s="58">
        <f>+'Monthly Detail Excluding City'!E17+'Monthly Detail City Only'!E17</f>
        <v>1601142.89</v>
      </c>
      <c r="F17" s="58">
        <f>+'Monthly Detail Excluding City'!F17+'Monthly Detail City Only'!F17</f>
        <v>1664213.19</v>
      </c>
      <c r="G17" s="58">
        <f>+'Monthly Detail Excluding City'!G17+'Monthly Detail City Only'!G17</f>
        <v>906459.44000000006</v>
      </c>
      <c r="H17" s="58">
        <f>+'Monthly Detail Excluding City'!H17+'Monthly Detail City Only'!H17</f>
        <v>1565796.38</v>
      </c>
      <c r="I17" s="58">
        <f>+'Monthly Detail Excluding City'!I17+'Monthly Detail City Only'!I17</f>
        <v>1575392.8699999999</v>
      </c>
      <c r="J17" s="58">
        <f>+'Monthly Detail Excluding City'!J17+'Monthly Detail City Only'!J17</f>
        <v>1711857.2599999998</v>
      </c>
      <c r="K17" s="58">
        <f>+'Monthly Detail Excluding City'!K17+'Monthly Detail City Only'!K17</f>
        <v>1622113.4400000004</v>
      </c>
      <c r="L17" s="58">
        <f>+'Monthly Detail Excluding City'!L17+'Monthly Detail City Only'!L17</f>
        <v>955913.50000000023</v>
      </c>
      <c r="M17" s="58">
        <f>+'Monthly Detail Excluding City'!M17+'Monthly Detail City Only'!M17</f>
        <v>1738276.81</v>
      </c>
      <c r="N17" s="58">
        <f>+'Monthly Detail Excluding City'!N17</f>
        <v>0</v>
      </c>
      <c r="O17" s="58">
        <f>+'Monthly Detail Excluding City'!O17</f>
        <v>0</v>
      </c>
      <c r="P17" s="58">
        <f>+'Monthly Detail Excluding City'!P17</f>
        <v>0</v>
      </c>
      <c r="Q17" s="58">
        <f>+'Monthly Detail Excluding City'!Q17</f>
        <v>0</v>
      </c>
      <c r="R17" s="58">
        <f>+'Monthly Detail Excluding City'!R17</f>
        <v>0</v>
      </c>
      <c r="S17" s="58">
        <f>+'Monthly Detail Excluding City'!S17</f>
        <v>0</v>
      </c>
      <c r="T17" s="58">
        <f>+'Monthly Detail Excluding City'!T17</f>
        <v>0</v>
      </c>
      <c r="U17" s="58">
        <f>+'Monthly Detail Excluding City'!U17</f>
        <v>0</v>
      </c>
      <c r="V17" s="58">
        <f>+'Monthly Detail Excluding City'!V17</f>
        <v>0</v>
      </c>
      <c r="W17" s="58">
        <f>+'Monthly Detail Excluding City'!W17</f>
        <v>0</v>
      </c>
      <c r="X17" s="58">
        <f>+'Monthly Detail Excluding City'!X17</f>
        <v>0</v>
      </c>
      <c r="Y17" s="58">
        <f>+'Monthly Detail Excluding City'!Y17</f>
        <v>0</v>
      </c>
      <c r="Z17" s="58">
        <f>+'Monthly Detail Excluding City'!Z17+'Monthly Detail City Only'!B17</f>
        <v>1122408.33</v>
      </c>
      <c r="AA17" s="58">
        <f>+'Monthly Detail Excluding City'!AA17+'Monthly Detail City Only'!C17</f>
        <v>1225563.6399999999</v>
      </c>
      <c r="AB17" s="58">
        <f>+'Monthly Detail Excluding City'!AB17+'Monthly Detail City Only'!D17</f>
        <v>1140073.1100000001</v>
      </c>
      <c r="AC17" s="58">
        <f>+'Monthly Detail Excluding City'!AC17+'Monthly Detail City Only'!E17</f>
        <v>1150151.2099999997</v>
      </c>
      <c r="AD17" s="58">
        <f>+'Monthly Detail Excluding City'!AD17+'Monthly Detail City Only'!F17</f>
        <v>1180435.9700000002</v>
      </c>
      <c r="AE17" s="58">
        <f>+'Monthly Detail Excluding City'!AE17+'Monthly Detail City Only'!G17</f>
        <v>1143780.0900000003</v>
      </c>
      <c r="AF17" s="58">
        <f>+'Monthly Detail Excluding City'!AF17+'Monthly Detail City Only'!H17</f>
        <v>1140005</v>
      </c>
      <c r="AG17" s="58">
        <f>+'Monthly Detail Excluding City'!AG17+'Monthly Detail City Only'!I17</f>
        <v>1103701.5</v>
      </c>
      <c r="AH17" s="58">
        <f>+'Monthly Detail Excluding City'!AH17+'Monthly Detail City Only'!J17</f>
        <v>1198157.23</v>
      </c>
      <c r="AI17" s="58">
        <f>+'Monthly Detail Excluding City'!AI17+'Monthly Detail City Only'!K17</f>
        <v>1032276.47</v>
      </c>
      <c r="AJ17" s="58">
        <f>+'Monthly Detail Excluding City'!AJ17+'Monthly Detail City Only'!L17</f>
        <v>965932.05</v>
      </c>
      <c r="AK17" s="58">
        <f>+'Monthly Detail Excluding City'!AK17+'Monthly Detail City Only'!M17</f>
        <v>584878.28</v>
      </c>
      <c r="AL17" s="59">
        <f>+'Monthly Detail Excluding City'!AL17</f>
        <v>36247.79</v>
      </c>
      <c r="AM17" s="59">
        <f>+'Monthly Detail Excluding City'!AM17</f>
        <v>43371.24</v>
      </c>
      <c r="AN17" s="59">
        <f>+'Monthly Detail Excluding City'!AN17</f>
        <v>41973.73</v>
      </c>
      <c r="AO17" s="59">
        <f>+'Monthly Detail Excluding City'!AO17</f>
        <v>51705.21</v>
      </c>
      <c r="AP17" s="59">
        <f>+'Monthly Detail Excluding City'!AP17</f>
        <v>56294.979999999996</v>
      </c>
      <c r="AQ17" s="59">
        <f>+'Monthly Detail Excluding City'!AQ17</f>
        <v>63943.68</v>
      </c>
      <c r="AR17" s="59">
        <f>+'Monthly Detail Excluding City'!AR17</f>
        <v>69540.960000000006</v>
      </c>
      <c r="AS17" s="59">
        <f>+'Monthly Detail Excluding City'!AS17</f>
        <v>75801.25</v>
      </c>
      <c r="AT17" s="59">
        <f>+'Monthly Detail Excluding City'!AT17</f>
        <v>99270.17</v>
      </c>
      <c r="AU17" s="59">
        <f>+'Monthly Detail Excluding City'!AU17</f>
        <v>164453.83000000002</v>
      </c>
      <c r="AV17" s="59">
        <f>+'Monthly Detail Excluding City'!AV17</f>
        <v>221011.04999999996</v>
      </c>
      <c r="AW17" s="59">
        <f>+'Monthly Detail Excluding City'!AW17</f>
        <v>701795.19</v>
      </c>
      <c r="AX17" s="59">
        <f>+'Monthly Detail Excluding City'!AX17</f>
        <v>0</v>
      </c>
      <c r="AY17" s="59">
        <f>+'Monthly Detail Excluding City'!AY17</f>
        <v>0</v>
      </c>
      <c r="AZ17" s="59">
        <f>+'Monthly Detail Excluding City'!AZ17</f>
        <v>0</v>
      </c>
      <c r="BA17" s="59">
        <f>+'Monthly Detail Excluding City'!BA17</f>
        <v>0</v>
      </c>
      <c r="BB17" s="59">
        <f>+'Monthly Detail Excluding City'!BB17</f>
        <v>0</v>
      </c>
      <c r="BC17" s="59">
        <f>+'Monthly Detail Excluding City'!BC17</f>
        <v>0</v>
      </c>
      <c r="BD17" s="59">
        <f>+'Monthly Detail Excluding City'!BD17</f>
        <v>0</v>
      </c>
      <c r="BE17" s="59">
        <f>+'Monthly Detail Excluding City'!BE17</f>
        <v>0</v>
      </c>
      <c r="BF17" s="59">
        <f>+'Monthly Detail Excluding City'!BF17</f>
        <v>0</v>
      </c>
      <c r="BG17" s="59">
        <f>+'Monthly Detail Excluding City'!BG17</f>
        <v>0</v>
      </c>
      <c r="BH17" s="59">
        <f>+'Monthly Detail Excluding City'!BH17</f>
        <v>0</v>
      </c>
      <c r="BI17" s="59">
        <f>+'Monthly Detail Excluding City'!BI17</f>
        <v>0</v>
      </c>
      <c r="BJ17" s="58">
        <f>+'Monthly Detail Excluding City'!BJ17+'Monthly Detail City Only'!BJ17</f>
        <v>17921179.170000002</v>
      </c>
      <c r="BK17" s="58">
        <f>+'Monthly Detail Excluding City'!BK17</f>
        <v>0</v>
      </c>
      <c r="BL17" s="58">
        <f>+'Monthly Detail Excluding City'!BL17+'Monthly Detail City Only'!BJ17</f>
        <v>12987362.879999999</v>
      </c>
      <c r="BM17" s="58">
        <f>+'Monthly Detail Excluding City'!BM17</f>
        <v>1625409.08</v>
      </c>
      <c r="BN17" s="58">
        <f>+'Monthly Detail Excluding City'!BN17</f>
        <v>0</v>
      </c>
      <c r="BO17" s="48"/>
      <c r="BP17" s="58">
        <f>SUM(B17:C17)</f>
        <v>3052501.17</v>
      </c>
      <c r="BQ17" s="58">
        <f>SUM(N17:O17)</f>
        <v>0</v>
      </c>
      <c r="BR17" s="58">
        <f>SUM(Z17:AA17)</f>
        <v>2347971.9699999997</v>
      </c>
      <c r="BS17" s="58">
        <f>SUM(AL17:AM17)</f>
        <v>79619.03</v>
      </c>
      <c r="BT17" s="58">
        <f>SUM(AX17:AY17)</f>
        <v>0</v>
      </c>
      <c r="BU17" s="48"/>
      <c r="BV17" s="58">
        <f t="shared" si="6"/>
        <v>14868678.000000002</v>
      </c>
      <c r="BW17" s="58">
        <f t="shared" si="7"/>
        <v>0</v>
      </c>
      <c r="BX17" s="58">
        <f t="shared" si="8"/>
        <v>10639390.91</v>
      </c>
      <c r="BY17" s="58">
        <f t="shared" si="9"/>
        <v>1545790.05</v>
      </c>
      <c r="BZ17" s="58">
        <f t="shared" si="10"/>
        <v>0</v>
      </c>
    </row>
    <row r="18" spans="1:78">
      <c r="A18" s="51" t="s">
        <v>65</v>
      </c>
      <c r="B18" s="58">
        <f>+'Monthly Detail Excluding City'!B18+'Monthly Detail City Only'!B18</f>
        <v>1571463.7000000002</v>
      </c>
      <c r="C18" s="58">
        <f>+'Monthly Detail Excluding City'!C18+'Monthly Detail City Only'!C18</f>
        <v>1667546.75</v>
      </c>
      <c r="D18" s="58">
        <f>+'Monthly Detail Excluding City'!D18+'Monthly Detail City Only'!D18</f>
        <v>1705105.94</v>
      </c>
      <c r="E18" s="58">
        <f>+'Monthly Detail Excluding City'!E18+'Monthly Detail City Only'!E18</f>
        <v>1705761.0000000002</v>
      </c>
      <c r="F18" s="58">
        <f>+'Monthly Detail Excluding City'!F18+'Monthly Detail City Only'!F18</f>
        <v>1716834.6500000004</v>
      </c>
      <c r="G18" s="58">
        <f>+'Monthly Detail Excluding City'!G18+'Monthly Detail City Only'!G18</f>
        <v>1673705.45</v>
      </c>
      <c r="H18" s="58">
        <f>+'Monthly Detail Excluding City'!H18+'Monthly Detail City Only'!H18</f>
        <v>1634133.5500000003</v>
      </c>
      <c r="I18" s="58">
        <f>+'Monthly Detail Excluding City'!I18+'Monthly Detail City Only'!I18</f>
        <v>1581258.87</v>
      </c>
      <c r="J18" s="58">
        <f>+'Monthly Detail Excluding City'!J18+'Monthly Detail City Only'!J18</f>
        <v>1675767.88</v>
      </c>
      <c r="K18" s="58">
        <f>+'Monthly Detail Excluding City'!K18+'Monthly Detail City Only'!K18</f>
        <v>1585377.44</v>
      </c>
      <c r="L18" s="58">
        <f>+'Monthly Detail Excluding City'!L18+'Monthly Detail City Only'!L18</f>
        <v>1649629.3599999999</v>
      </c>
      <c r="M18" s="58">
        <f>+'Monthly Detail Excluding City'!M18+'Monthly Detail City Only'!M18</f>
        <v>1553969.3699999999</v>
      </c>
      <c r="N18" s="58">
        <f>+'Monthly Detail Excluding City'!N18</f>
        <v>0</v>
      </c>
      <c r="O18" s="58">
        <f>+'Monthly Detail Excluding City'!O18</f>
        <v>0</v>
      </c>
      <c r="P18" s="58">
        <f>+'Monthly Detail Excluding City'!P18</f>
        <v>0</v>
      </c>
      <c r="Q18" s="58">
        <f>+'Monthly Detail Excluding City'!Q18</f>
        <v>0</v>
      </c>
      <c r="R18" s="58">
        <f>+'Monthly Detail Excluding City'!R18</f>
        <v>0</v>
      </c>
      <c r="S18" s="58">
        <f>+'Monthly Detail Excluding City'!S18</f>
        <v>0</v>
      </c>
      <c r="T18" s="58">
        <f>+'Monthly Detail Excluding City'!T18</f>
        <v>0</v>
      </c>
      <c r="U18" s="58">
        <f>+'Monthly Detail Excluding City'!U18</f>
        <v>0</v>
      </c>
      <c r="V18" s="58">
        <f>+'Monthly Detail Excluding City'!V18</f>
        <v>0</v>
      </c>
      <c r="W18" s="58">
        <f>+'Monthly Detail Excluding City'!W18</f>
        <v>0</v>
      </c>
      <c r="X18" s="58">
        <f>+'Monthly Detail Excluding City'!X18</f>
        <v>0</v>
      </c>
      <c r="Y18" s="58">
        <f>+'Monthly Detail Excluding City'!Y18</f>
        <v>0</v>
      </c>
      <c r="Z18" s="58">
        <f>+'Monthly Detail Excluding City'!Z18+'Monthly Detail City Only'!B18</f>
        <v>1177825.75</v>
      </c>
      <c r="AA18" s="58">
        <f>+'Monthly Detail Excluding City'!AA18+'Monthly Detail City Only'!C18</f>
        <v>1222533.9200000002</v>
      </c>
      <c r="AB18" s="58">
        <f>+'Monthly Detail Excluding City'!AB18+'Monthly Detail City Only'!D18</f>
        <v>1187812.99</v>
      </c>
      <c r="AC18" s="58">
        <f>+'Monthly Detail Excluding City'!AC18+'Monthly Detail City Only'!E18</f>
        <v>1157829.0399999998</v>
      </c>
      <c r="AD18" s="58">
        <f>+'Monthly Detail Excluding City'!AD18+'Monthly Detail City Only'!F18</f>
        <v>1157707.7</v>
      </c>
      <c r="AE18" s="58">
        <f>+'Monthly Detail Excluding City'!AE18+'Monthly Detail City Only'!G18</f>
        <v>1155481.82</v>
      </c>
      <c r="AF18" s="58">
        <f>+'Monthly Detail Excluding City'!AF18+'Monthly Detail City Only'!H18</f>
        <v>1127556</v>
      </c>
      <c r="AG18" s="58">
        <f>+'Monthly Detail Excluding City'!AG18+'Monthly Detail City Only'!I18</f>
        <v>1099578.5900000001</v>
      </c>
      <c r="AH18" s="58">
        <f>+'Monthly Detail Excluding City'!AH18+'Monthly Detail City Only'!J18</f>
        <v>1093151.6600000001</v>
      </c>
      <c r="AI18" s="58">
        <f>+'Monthly Detail Excluding City'!AI18+'Monthly Detail City Only'!K18</f>
        <v>994152.78</v>
      </c>
      <c r="AJ18" s="58">
        <f>+'Monthly Detail Excluding City'!AJ18+'Monthly Detail City Only'!L18</f>
        <v>846762.53</v>
      </c>
      <c r="AK18" s="58">
        <f>+'Monthly Detail Excluding City'!AK18+'Monthly Detail City Only'!M18</f>
        <v>273742.27</v>
      </c>
      <c r="AL18" s="59">
        <f>+'Monthly Detail Excluding City'!AL18</f>
        <v>0</v>
      </c>
      <c r="AM18" s="59">
        <f>+'Monthly Detail Excluding City'!AM18</f>
        <v>0</v>
      </c>
      <c r="AN18" s="59">
        <f>+'Monthly Detail Excluding City'!AN18</f>
        <v>0</v>
      </c>
      <c r="AO18" s="59">
        <f>+'Monthly Detail Excluding City'!AO18</f>
        <v>8.7899999999999991</v>
      </c>
      <c r="AP18" s="59">
        <f>+'Monthly Detail Excluding City'!AP18</f>
        <v>28.79</v>
      </c>
      <c r="AQ18" s="59">
        <f>+'Monthly Detail Excluding City'!AQ18</f>
        <v>28.79</v>
      </c>
      <c r="AR18" s="59">
        <f>+'Monthly Detail Excluding City'!AR18</f>
        <v>61.449999999999996</v>
      </c>
      <c r="AS18" s="59">
        <f>+'Monthly Detail Excluding City'!AS18</f>
        <v>101.44999999999999</v>
      </c>
      <c r="AT18" s="59">
        <f>+'Monthly Detail Excluding City'!AT18</f>
        <v>101.44999999999999</v>
      </c>
      <c r="AU18" s="59">
        <f>+'Monthly Detail Excluding City'!AU18</f>
        <v>101.44999999999999</v>
      </c>
      <c r="AV18" s="59">
        <f>+'Monthly Detail Excluding City'!AV18</f>
        <v>348.83000000000004</v>
      </c>
      <c r="AW18" s="59">
        <f>+'Monthly Detail Excluding City'!AW18</f>
        <v>8687.02</v>
      </c>
      <c r="AX18" s="59">
        <f>+'Monthly Detail Excluding City'!AX18</f>
        <v>0</v>
      </c>
      <c r="AY18" s="59">
        <f>+'Monthly Detail Excluding City'!AY18</f>
        <v>0</v>
      </c>
      <c r="AZ18" s="59">
        <f>+'Monthly Detail Excluding City'!AZ18</f>
        <v>0</v>
      </c>
      <c r="BA18" s="59">
        <f>+'Monthly Detail Excluding City'!BA18</f>
        <v>0</v>
      </c>
      <c r="BB18" s="59">
        <f>+'Monthly Detail Excluding City'!BB18</f>
        <v>0</v>
      </c>
      <c r="BC18" s="59">
        <f>+'Monthly Detail Excluding City'!BC18</f>
        <v>0</v>
      </c>
      <c r="BD18" s="59">
        <f>+'Monthly Detail Excluding City'!BD18</f>
        <v>0</v>
      </c>
      <c r="BE18" s="59">
        <f>+'Monthly Detail Excluding City'!BE18</f>
        <v>0</v>
      </c>
      <c r="BF18" s="59">
        <f>+'Monthly Detail Excluding City'!BF18</f>
        <v>0</v>
      </c>
      <c r="BG18" s="59">
        <f>+'Monthly Detail Excluding City'!BG18</f>
        <v>0</v>
      </c>
      <c r="BH18" s="59">
        <f>+'Monthly Detail Excluding City'!BH18</f>
        <v>0</v>
      </c>
      <c r="BI18" s="59">
        <f>+'Monthly Detail Excluding City'!BI18</f>
        <v>0</v>
      </c>
      <c r="BJ18" s="58">
        <f>+'Monthly Detail Excluding City'!BJ18+'Monthly Detail City Only'!BJ18</f>
        <v>19720553.959999997</v>
      </c>
      <c r="BK18" s="58">
        <f>+'Monthly Detail Excluding City'!BK18</f>
        <v>0</v>
      </c>
      <c r="BL18" s="58">
        <f>+'Monthly Detail Excluding City'!BL18+'Monthly Detail City Only'!BJ18</f>
        <v>12494135.050000001</v>
      </c>
      <c r="BM18" s="58">
        <f>+'Monthly Detail Excluding City'!BM18</f>
        <v>9468.02</v>
      </c>
      <c r="BN18" s="58">
        <f>+'Monthly Detail Excluding City'!BN18</f>
        <v>0</v>
      </c>
      <c r="BO18" s="48"/>
      <c r="BP18" s="58">
        <f>SUM(B18:C18)</f>
        <v>3239010.45</v>
      </c>
      <c r="BQ18" s="58">
        <f>SUM(N18:O18)</f>
        <v>0</v>
      </c>
      <c r="BR18" s="58">
        <f>SUM(Z18:AA18)</f>
        <v>2400359.67</v>
      </c>
      <c r="BS18" s="58">
        <f>SUM(AL18:AM18)</f>
        <v>0</v>
      </c>
      <c r="BT18" s="58">
        <f>SUM(AX18:AY18)</f>
        <v>0</v>
      </c>
      <c r="BU18" s="48"/>
      <c r="BV18" s="58">
        <f t="shared" si="6"/>
        <v>16481543.509999998</v>
      </c>
      <c r="BW18" s="58">
        <f t="shared" si="7"/>
        <v>0</v>
      </c>
      <c r="BX18" s="58">
        <f t="shared" si="8"/>
        <v>10093775.380000001</v>
      </c>
      <c r="BY18" s="58">
        <f t="shared" si="9"/>
        <v>9468.02</v>
      </c>
      <c r="BZ18" s="58">
        <f t="shared" si="10"/>
        <v>0</v>
      </c>
    </row>
    <row r="19" spans="1:78">
      <c r="A19" s="54"/>
    </row>
    <row r="20" spans="1:78">
      <c r="A20" s="54" t="s">
        <v>97</v>
      </c>
    </row>
    <row r="21" spans="1:78">
      <c r="A21" s="51" t="s">
        <v>70</v>
      </c>
      <c r="B21" s="61">
        <f t="shared" ref="B21:AG21" si="11">+B8+B14</f>
        <v>0</v>
      </c>
      <c r="C21" s="61">
        <f t="shared" si="11"/>
        <v>0</v>
      </c>
      <c r="D21" s="61">
        <f t="shared" si="11"/>
        <v>0</v>
      </c>
      <c r="E21" s="61">
        <f t="shared" si="11"/>
        <v>0</v>
      </c>
      <c r="F21" s="61">
        <f t="shared" si="11"/>
        <v>0</v>
      </c>
      <c r="G21" s="61">
        <f t="shared" si="11"/>
        <v>0</v>
      </c>
      <c r="H21" s="61">
        <f t="shared" si="11"/>
        <v>0</v>
      </c>
      <c r="I21" s="61">
        <f t="shared" si="11"/>
        <v>0</v>
      </c>
      <c r="J21" s="61">
        <f t="shared" si="11"/>
        <v>0</v>
      </c>
      <c r="K21" s="61">
        <f t="shared" si="11"/>
        <v>0</v>
      </c>
      <c r="L21" s="61">
        <f t="shared" si="11"/>
        <v>0</v>
      </c>
      <c r="M21" s="61">
        <f t="shared" si="11"/>
        <v>53954323.159999996</v>
      </c>
      <c r="N21" s="61">
        <f t="shared" si="11"/>
        <v>0</v>
      </c>
      <c r="O21" s="61">
        <f t="shared" si="11"/>
        <v>0</v>
      </c>
      <c r="P21" s="61">
        <f t="shared" si="11"/>
        <v>0</v>
      </c>
      <c r="Q21" s="61">
        <f t="shared" si="11"/>
        <v>0</v>
      </c>
      <c r="R21" s="61">
        <f t="shared" si="11"/>
        <v>0</v>
      </c>
      <c r="S21" s="61">
        <f t="shared" si="11"/>
        <v>0</v>
      </c>
      <c r="T21" s="61">
        <f t="shared" si="11"/>
        <v>0</v>
      </c>
      <c r="U21" s="61">
        <f t="shared" si="11"/>
        <v>0</v>
      </c>
      <c r="V21" s="61">
        <f t="shared" si="11"/>
        <v>0</v>
      </c>
      <c r="W21" s="61">
        <f t="shared" si="11"/>
        <v>0</v>
      </c>
      <c r="X21" s="61">
        <f t="shared" si="11"/>
        <v>0</v>
      </c>
      <c r="Y21" s="61">
        <f t="shared" si="11"/>
        <v>1144.06</v>
      </c>
      <c r="Z21" s="61">
        <f t="shared" si="11"/>
        <v>0</v>
      </c>
      <c r="AA21" s="61">
        <f t="shared" si="11"/>
        <v>0</v>
      </c>
      <c r="AB21" s="61">
        <f t="shared" si="11"/>
        <v>0</v>
      </c>
      <c r="AC21" s="61">
        <f t="shared" si="11"/>
        <v>0</v>
      </c>
      <c r="AD21" s="61">
        <f t="shared" si="11"/>
        <v>0</v>
      </c>
      <c r="AE21" s="61">
        <f t="shared" si="11"/>
        <v>0</v>
      </c>
      <c r="AF21" s="61">
        <f t="shared" si="11"/>
        <v>0</v>
      </c>
      <c r="AG21" s="61">
        <f t="shared" si="11"/>
        <v>0</v>
      </c>
      <c r="AH21" s="61">
        <f t="shared" ref="AH21:BN21" si="12">+AH8+AH14</f>
        <v>0</v>
      </c>
      <c r="AI21" s="61">
        <f t="shared" si="12"/>
        <v>0</v>
      </c>
      <c r="AJ21" s="61">
        <f t="shared" si="12"/>
        <v>0</v>
      </c>
      <c r="AK21" s="61">
        <f t="shared" si="12"/>
        <v>13654211.35</v>
      </c>
      <c r="AL21" s="61">
        <f t="shared" si="12"/>
        <v>0</v>
      </c>
      <c r="AM21" s="61">
        <f t="shared" si="12"/>
        <v>0</v>
      </c>
      <c r="AN21" s="61">
        <f t="shared" si="12"/>
        <v>0</v>
      </c>
      <c r="AO21" s="61">
        <f t="shared" si="12"/>
        <v>0</v>
      </c>
      <c r="AP21" s="61">
        <f t="shared" si="12"/>
        <v>0</v>
      </c>
      <c r="AQ21" s="61">
        <f t="shared" si="12"/>
        <v>0</v>
      </c>
      <c r="AR21" s="61">
        <f t="shared" si="12"/>
        <v>0</v>
      </c>
      <c r="AS21" s="61">
        <f t="shared" si="12"/>
        <v>0</v>
      </c>
      <c r="AT21" s="61">
        <f t="shared" si="12"/>
        <v>0</v>
      </c>
      <c r="AU21" s="61">
        <f t="shared" si="12"/>
        <v>0</v>
      </c>
      <c r="AV21" s="61">
        <f t="shared" si="12"/>
        <v>0</v>
      </c>
      <c r="AW21" s="61">
        <f t="shared" si="12"/>
        <v>35855063.040000007</v>
      </c>
      <c r="AX21" s="61">
        <f t="shared" si="12"/>
        <v>0</v>
      </c>
      <c r="AY21" s="61">
        <f t="shared" si="12"/>
        <v>0</v>
      </c>
      <c r="AZ21" s="61">
        <f t="shared" si="12"/>
        <v>0</v>
      </c>
      <c r="BA21" s="61">
        <f t="shared" si="12"/>
        <v>0</v>
      </c>
      <c r="BB21" s="61">
        <f t="shared" si="12"/>
        <v>0</v>
      </c>
      <c r="BC21" s="61">
        <f t="shared" si="12"/>
        <v>0</v>
      </c>
      <c r="BD21" s="61">
        <f t="shared" si="12"/>
        <v>0</v>
      </c>
      <c r="BE21" s="61">
        <f t="shared" si="12"/>
        <v>0</v>
      </c>
      <c r="BF21" s="61">
        <f t="shared" si="12"/>
        <v>0</v>
      </c>
      <c r="BG21" s="61">
        <f t="shared" si="12"/>
        <v>0</v>
      </c>
      <c r="BH21" s="61">
        <f t="shared" si="12"/>
        <v>0</v>
      </c>
      <c r="BI21" s="61">
        <f t="shared" si="12"/>
        <v>1231790.17</v>
      </c>
      <c r="BJ21" s="61">
        <f t="shared" si="12"/>
        <v>53954323.159999996</v>
      </c>
      <c r="BK21" s="61">
        <f t="shared" si="12"/>
        <v>1144.06</v>
      </c>
      <c r="BL21" s="61">
        <f t="shared" si="12"/>
        <v>13654211.35</v>
      </c>
      <c r="BM21" s="61">
        <f t="shared" si="12"/>
        <v>35855063.040000007</v>
      </c>
      <c r="BN21" s="61">
        <f t="shared" si="12"/>
        <v>1231790.17</v>
      </c>
      <c r="BP21" s="58">
        <f>SUM(B21:C21)</f>
        <v>0</v>
      </c>
      <c r="BQ21" s="58">
        <f>SUM(N21:O21)</f>
        <v>0</v>
      </c>
      <c r="BR21" s="58">
        <f>SUM(Z21:AA21)</f>
        <v>0</v>
      </c>
      <c r="BS21" s="58">
        <f>SUM(AL21:AM21)</f>
        <v>0</v>
      </c>
      <c r="BT21" s="58">
        <f>SUM(AX21:AY21)</f>
        <v>0</v>
      </c>
      <c r="BU21" s="48"/>
      <c r="BV21" s="58">
        <f t="shared" ref="BV21:BV25" si="13">+BJ21-BP21</f>
        <v>53954323.159999996</v>
      </c>
      <c r="BW21" s="58">
        <f t="shared" ref="BW21:BW25" si="14">+BK21-BQ21</f>
        <v>1144.06</v>
      </c>
      <c r="BX21" s="58">
        <f t="shared" ref="BX21:BX25" si="15">+BL21-BR21</f>
        <v>13654211.35</v>
      </c>
      <c r="BY21" s="58">
        <f t="shared" ref="BY21:BY25" si="16">+BM21-BS21</f>
        <v>35855063.040000007</v>
      </c>
      <c r="BZ21" s="58">
        <f t="shared" ref="BZ21:BZ25" si="17">+BN21-BT21</f>
        <v>1231790.17</v>
      </c>
    </row>
    <row r="22" spans="1:78">
      <c r="A22" s="51" t="s">
        <v>42</v>
      </c>
      <c r="B22" s="61">
        <f t="shared" ref="B22:C25" si="18">+B9+B15</f>
        <v>46974267.559999987</v>
      </c>
      <c r="C22" s="61">
        <f t="shared" si="18"/>
        <v>53744580.320000015</v>
      </c>
      <c r="D22" s="61">
        <f t="shared" ref="D22:G22" si="19">+D9+D15</f>
        <v>49369494.570000015</v>
      </c>
      <c r="E22" s="61">
        <f t="shared" si="19"/>
        <v>53714419.199999996</v>
      </c>
      <c r="F22" s="61">
        <f t="shared" si="19"/>
        <v>50682704.800000012</v>
      </c>
      <c r="G22" s="61">
        <f t="shared" si="19"/>
        <v>57555413.639999993</v>
      </c>
      <c r="H22" s="61">
        <f t="shared" ref="H22:S22" si="20">+H9+H15</f>
        <v>54858088.650000013</v>
      </c>
      <c r="I22" s="61">
        <f t="shared" si="20"/>
        <v>58022491.430000007</v>
      </c>
      <c r="J22" s="61">
        <f t="shared" si="20"/>
        <v>54622906.19000002</v>
      </c>
      <c r="K22" s="61">
        <f t="shared" si="20"/>
        <v>55373709.850000001</v>
      </c>
      <c r="L22" s="61">
        <f t="shared" si="20"/>
        <v>53468799.43999999</v>
      </c>
      <c r="M22" s="61">
        <f t="shared" si="20"/>
        <v>54391789.99000001</v>
      </c>
      <c r="N22" s="61">
        <f t="shared" si="20"/>
        <v>64617.890000000007</v>
      </c>
      <c r="O22" s="61">
        <f t="shared" si="20"/>
        <v>530570.75</v>
      </c>
      <c r="P22" s="61">
        <f t="shared" si="20"/>
        <v>165045.05999999997</v>
      </c>
      <c r="Q22" s="61">
        <f t="shared" si="20"/>
        <v>53105.75</v>
      </c>
      <c r="R22" s="61">
        <f t="shared" si="20"/>
        <v>5397.52</v>
      </c>
      <c r="S22" s="61">
        <f t="shared" si="20"/>
        <v>13880.29</v>
      </c>
      <c r="T22" s="61">
        <f t="shared" ref="T22:BI22" si="21">+T9+T15</f>
        <v>31795.52</v>
      </c>
      <c r="U22" s="61">
        <f t="shared" si="21"/>
        <v>12638.67</v>
      </c>
      <c r="V22" s="61">
        <f t="shared" si="21"/>
        <v>34073.370000000003</v>
      </c>
      <c r="W22" s="61">
        <f t="shared" si="21"/>
        <v>104377.42</v>
      </c>
      <c r="X22" s="61">
        <f t="shared" si="21"/>
        <v>31469.5</v>
      </c>
      <c r="Y22" s="61">
        <f t="shared" si="21"/>
        <v>8611.91</v>
      </c>
      <c r="Z22" s="61">
        <f t="shared" si="21"/>
        <v>44391710.680000007</v>
      </c>
      <c r="AA22" s="61">
        <f t="shared" si="21"/>
        <v>50545548.5</v>
      </c>
      <c r="AB22" s="61">
        <f t="shared" si="21"/>
        <v>46158592.32</v>
      </c>
      <c r="AC22" s="61">
        <f t="shared" si="21"/>
        <v>51115949.040000007</v>
      </c>
      <c r="AD22" s="61">
        <f t="shared" si="21"/>
        <v>47579991.410000011</v>
      </c>
      <c r="AE22" s="61">
        <f t="shared" si="21"/>
        <v>54217252.710000001</v>
      </c>
      <c r="AF22" s="61">
        <f t="shared" si="21"/>
        <v>51147555.400000013</v>
      </c>
      <c r="AG22" s="61">
        <f t="shared" si="21"/>
        <v>53549700.229999997</v>
      </c>
      <c r="AH22" s="61">
        <f t="shared" si="21"/>
        <v>48885797.439999998</v>
      </c>
      <c r="AI22" s="61">
        <f t="shared" si="21"/>
        <v>48106218.257499993</v>
      </c>
      <c r="AJ22" s="61">
        <f t="shared" si="21"/>
        <v>41834140.945500016</v>
      </c>
      <c r="AK22" s="61">
        <f t="shared" si="21"/>
        <v>17215661.599999998</v>
      </c>
      <c r="AL22" s="61">
        <f t="shared" si="21"/>
        <v>694589.73</v>
      </c>
      <c r="AM22" s="61">
        <f t="shared" si="21"/>
        <v>805168.08</v>
      </c>
      <c r="AN22" s="61">
        <f t="shared" si="21"/>
        <v>780485.75</v>
      </c>
      <c r="AO22" s="61">
        <f t="shared" si="21"/>
        <v>970257.91</v>
      </c>
      <c r="AP22" s="61">
        <f t="shared" si="21"/>
        <v>1051588.53</v>
      </c>
      <c r="AQ22" s="61">
        <f t="shared" si="21"/>
        <v>1295838.3700000001</v>
      </c>
      <c r="AR22" s="61">
        <f t="shared" si="21"/>
        <v>1590363.75</v>
      </c>
      <c r="AS22" s="61">
        <f t="shared" si="21"/>
        <v>2275004.1999999997</v>
      </c>
      <c r="AT22" s="61">
        <f t="shared" si="21"/>
        <v>2903914.6999999997</v>
      </c>
      <c r="AU22" s="61">
        <f t="shared" si="21"/>
        <v>4298485.25</v>
      </c>
      <c r="AV22" s="61">
        <f t="shared" si="21"/>
        <v>8870079.1545000002</v>
      </c>
      <c r="AW22" s="61">
        <f t="shared" si="21"/>
        <v>34051009.469999999</v>
      </c>
      <c r="AX22" s="61">
        <f t="shared" si="21"/>
        <v>491803.05999999994</v>
      </c>
      <c r="AY22" s="61">
        <f t="shared" si="21"/>
        <v>570623.62</v>
      </c>
      <c r="AZ22" s="61">
        <f t="shared" si="21"/>
        <v>509299.58</v>
      </c>
      <c r="BA22" s="61">
        <f t="shared" si="21"/>
        <v>619058.68999999994</v>
      </c>
      <c r="BB22" s="61">
        <f t="shared" si="21"/>
        <v>606375.22</v>
      </c>
      <c r="BC22" s="61">
        <f t="shared" si="21"/>
        <v>679702.64000000013</v>
      </c>
      <c r="BD22" s="61">
        <f t="shared" si="21"/>
        <v>696052.3</v>
      </c>
      <c r="BE22" s="61">
        <f t="shared" si="21"/>
        <v>839809.57</v>
      </c>
      <c r="BF22" s="61">
        <f t="shared" si="21"/>
        <v>839475.84</v>
      </c>
      <c r="BG22" s="61">
        <f t="shared" si="21"/>
        <v>841660.79999999981</v>
      </c>
      <c r="BH22" s="61">
        <f t="shared" si="21"/>
        <v>867660.18</v>
      </c>
      <c r="BI22" s="61">
        <f t="shared" si="21"/>
        <v>1033190.45</v>
      </c>
      <c r="BJ22" s="61">
        <f t="shared" ref="BJ22:BN22" si="22">+BJ9+BJ15</f>
        <v>642778665.6400001</v>
      </c>
      <c r="BK22" s="61">
        <f t="shared" si="22"/>
        <v>1055583.6500000001</v>
      </c>
      <c r="BL22" s="61">
        <f t="shared" si="22"/>
        <v>554748118.53299999</v>
      </c>
      <c r="BM22" s="61">
        <f t="shared" si="22"/>
        <v>59586784.894500002</v>
      </c>
      <c r="BN22" s="61">
        <f t="shared" si="22"/>
        <v>8594711.9500000011</v>
      </c>
      <c r="BP22" s="58">
        <f>SUM(B22:C22)</f>
        <v>100718847.88</v>
      </c>
      <c r="BQ22" s="58">
        <f>SUM(N22:O22)</f>
        <v>595188.64</v>
      </c>
      <c r="BR22" s="58">
        <f>SUM(Z22:AA22)</f>
        <v>94937259.180000007</v>
      </c>
      <c r="BS22" s="58">
        <f>SUM(AL22:AM22)</f>
        <v>1499757.81</v>
      </c>
      <c r="BT22" s="58">
        <f>SUM(AX22:AY22)</f>
        <v>1062426.68</v>
      </c>
      <c r="BU22" s="48"/>
      <c r="BV22" s="58">
        <f t="shared" si="13"/>
        <v>542059817.76000011</v>
      </c>
      <c r="BW22" s="58">
        <f t="shared" si="14"/>
        <v>460395.01000000013</v>
      </c>
      <c r="BX22" s="58">
        <f t="shared" si="15"/>
        <v>459810859.35299999</v>
      </c>
      <c r="BY22" s="58">
        <f t="shared" si="16"/>
        <v>58087027.0845</v>
      </c>
      <c r="BZ22" s="58">
        <f t="shared" si="17"/>
        <v>7532285.2700000014</v>
      </c>
    </row>
    <row r="23" spans="1:78">
      <c r="A23" s="51" t="s">
        <v>55</v>
      </c>
      <c r="B23" s="61">
        <f t="shared" si="18"/>
        <v>52969801.999999993</v>
      </c>
      <c r="C23" s="61">
        <f t="shared" si="18"/>
        <v>54481266.809999995</v>
      </c>
      <c r="D23" s="61">
        <f t="shared" ref="D23:G23" si="23">+D10+D16</f>
        <v>51646219.019999996</v>
      </c>
      <c r="E23" s="61">
        <f t="shared" si="23"/>
        <v>53834196.390000015</v>
      </c>
      <c r="F23" s="61">
        <f t="shared" si="23"/>
        <v>56422627.219999999</v>
      </c>
      <c r="G23" s="61">
        <f t="shared" si="23"/>
        <v>56416537.410000019</v>
      </c>
      <c r="H23" s="61">
        <f t="shared" ref="H23:S23" si="24">+H10+H16</f>
        <v>56430336.940000005</v>
      </c>
      <c r="I23" s="61">
        <f t="shared" si="24"/>
        <v>59047059.409999996</v>
      </c>
      <c r="J23" s="61">
        <f t="shared" si="24"/>
        <v>56253862.870000005</v>
      </c>
      <c r="K23" s="61">
        <f t="shared" si="24"/>
        <v>55807622.359999992</v>
      </c>
      <c r="L23" s="61">
        <f t="shared" si="24"/>
        <v>53808473.290000014</v>
      </c>
      <c r="M23" s="61">
        <f t="shared" si="24"/>
        <v>53931322.120000005</v>
      </c>
      <c r="N23" s="61">
        <f t="shared" si="24"/>
        <v>51853.240000000005</v>
      </c>
      <c r="O23" s="61">
        <f t="shared" si="24"/>
        <v>42424.369999999995</v>
      </c>
      <c r="P23" s="61">
        <f t="shared" si="24"/>
        <v>5154.1099999999997</v>
      </c>
      <c r="Q23" s="61">
        <f t="shared" si="24"/>
        <v>26876.239999999998</v>
      </c>
      <c r="R23" s="61">
        <f t="shared" si="24"/>
        <v>23270.61</v>
      </c>
      <c r="S23" s="61">
        <f t="shared" si="24"/>
        <v>290834.66000000003</v>
      </c>
      <c r="T23" s="61">
        <f t="shared" ref="T23:BI23" si="25">+T10+T16</f>
        <v>10572.039999999999</v>
      </c>
      <c r="U23" s="61">
        <f t="shared" si="25"/>
        <v>4768.74</v>
      </c>
      <c r="V23" s="61">
        <f t="shared" si="25"/>
        <v>5754.36</v>
      </c>
      <c r="W23" s="61">
        <f t="shared" si="25"/>
        <v>10940.66</v>
      </c>
      <c r="X23" s="61">
        <f t="shared" si="25"/>
        <v>2129.8200000000002</v>
      </c>
      <c r="Y23" s="61">
        <f t="shared" si="25"/>
        <v>4653.5200000000004</v>
      </c>
      <c r="Z23" s="61">
        <f t="shared" si="25"/>
        <v>49533759.519999988</v>
      </c>
      <c r="AA23" s="61">
        <f t="shared" si="25"/>
        <v>51484515.720000006</v>
      </c>
      <c r="AB23" s="61">
        <f t="shared" si="25"/>
        <v>48110863.630000003</v>
      </c>
      <c r="AC23" s="61">
        <f t="shared" si="25"/>
        <v>50752397.019999996</v>
      </c>
      <c r="AD23" s="61">
        <f t="shared" si="25"/>
        <v>53311846.740000002</v>
      </c>
      <c r="AE23" s="61">
        <f t="shared" si="25"/>
        <v>52808363.989999995</v>
      </c>
      <c r="AF23" s="61">
        <f t="shared" si="25"/>
        <v>52672643.169999987</v>
      </c>
      <c r="AG23" s="61">
        <f t="shared" si="25"/>
        <v>54664903.880000018</v>
      </c>
      <c r="AH23" s="61">
        <f t="shared" si="25"/>
        <v>51884991.539999999</v>
      </c>
      <c r="AI23" s="61">
        <f t="shared" si="25"/>
        <v>50005223.230000012</v>
      </c>
      <c r="AJ23" s="61">
        <f t="shared" si="25"/>
        <v>43495432.0255</v>
      </c>
      <c r="AK23" s="61">
        <f t="shared" si="25"/>
        <v>17267956.629999999</v>
      </c>
      <c r="AL23" s="61">
        <f t="shared" si="25"/>
        <v>787720.08000000007</v>
      </c>
      <c r="AM23" s="61">
        <f t="shared" si="25"/>
        <v>832261.88000000012</v>
      </c>
      <c r="AN23" s="61">
        <f t="shared" si="25"/>
        <v>810428.26000000013</v>
      </c>
      <c r="AO23" s="61">
        <f t="shared" si="25"/>
        <v>895610.47999999986</v>
      </c>
      <c r="AP23" s="61">
        <f t="shared" si="25"/>
        <v>1095293.3700000001</v>
      </c>
      <c r="AQ23" s="61">
        <f t="shared" si="25"/>
        <v>1174741.0699999998</v>
      </c>
      <c r="AR23" s="61">
        <f t="shared" si="25"/>
        <v>1499001.5800000003</v>
      </c>
      <c r="AS23" s="61">
        <f t="shared" si="25"/>
        <v>2107448.0599999996</v>
      </c>
      <c r="AT23" s="61">
        <f t="shared" si="25"/>
        <v>2828801.79</v>
      </c>
      <c r="AU23" s="61">
        <f t="shared" si="25"/>
        <v>4183690.08</v>
      </c>
      <c r="AV23" s="61">
        <f t="shared" si="25"/>
        <v>8224091.3199999994</v>
      </c>
      <c r="AW23" s="61">
        <f t="shared" si="25"/>
        <v>33210435.514499996</v>
      </c>
      <c r="AX23" s="61">
        <f t="shared" si="25"/>
        <v>269812.2</v>
      </c>
      <c r="AY23" s="61">
        <f t="shared" si="25"/>
        <v>283605.37</v>
      </c>
      <c r="AZ23" s="61">
        <f t="shared" si="25"/>
        <v>250898.23</v>
      </c>
      <c r="BA23" s="61">
        <f t="shared" si="25"/>
        <v>258002.37999999998</v>
      </c>
      <c r="BB23" s="61">
        <f t="shared" si="25"/>
        <v>274047.48</v>
      </c>
      <c r="BC23" s="61">
        <f t="shared" si="25"/>
        <v>281159.81</v>
      </c>
      <c r="BD23" s="61">
        <f t="shared" si="25"/>
        <v>294331.88</v>
      </c>
      <c r="BE23" s="61">
        <f t="shared" si="25"/>
        <v>318713.59000000003</v>
      </c>
      <c r="BF23" s="61">
        <f t="shared" si="25"/>
        <v>377212.85000000003</v>
      </c>
      <c r="BG23" s="61">
        <f t="shared" si="25"/>
        <v>405482.87</v>
      </c>
      <c r="BH23" s="61">
        <f t="shared" si="25"/>
        <v>384622.73</v>
      </c>
      <c r="BI23" s="61">
        <f t="shared" si="25"/>
        <v>480222.07999999996</v>
      </c>
      <c r="BJ23" s="61">
        <f t="shared" ref="BJ23:BN23" si="26">+BJ10+BJ16</f>
        <v>661049325.84000015</v>
      </c>
      <c r="BK23" s="61">
        <f t="shared" si="26"/>
        <v>479232.37</v>
      </c>
      <c r="BL23" s="61">
        <f t="shared" si="26"/>
        <v>575992897.09549999</v>
      </c>
      <c r="BM23" s="61">
        <f t="shared" si="26"/>
        <v>57649523.484499998</v>
      </c>
      <c r="BN23" s="61">
        <f t="shared" si="26"/>
        <v>3878111.4699999997</v>
      </c>
      <c r="BP23" s="58">
        <f>SUM(B23:C23)</f>
        <v>107451068.80999999</v>
      </c>
      <c r="BQ23" s="58">
        <f>SUM(N23:O23)</f>
        <v>94277.61</v>
      </c>
      <c r="BR23" s="58">
        <f>SUM(Z23:AA23)</f>
        <v>101018275.23999999</v>
      </c>
      <c r="BS23" s="58">
        <f>SUM(AL23:AM23)</f>
        <v>1619981.9600000002</v>
      </c>
      <c r="BT23" s="58">
        <f>SUM(AX23:AY23)</f>
        <v>553417.57000000007</v>
      </c>
      <c r="BU23" s="48"/>
      <c r="BV23" s="58">
        <f t="shared" si="13"/>
        <v>553598257.03000021</v>
      </c>
      <c r="BW23" s="58">
        <f t="shared" si="14"/>
        <v>384954.76</v>
      </c>
      <c r="BX23" s="58">
        <f t="shared" si="15"/>
        <v>474974621.85549998</v>
      </c>
      <c r="BY23" s="58">
        <f t="shared" si="16"/>
        <v>56029541.524499997</v>
      </c>
      <c r="BZ23" s="58">
        <f t="shared" si="17"/>
        <v>3324693.8999999994</v>
      </c>
    </row>
    <row r="24" spans="1:78">
      <c r="A24" s="51" t="s">
        <v>59</v>
      </c>
      <c r="B24" s="61">
        <f t="shared" si="18"/>
        <v>51131942.470000006</v>
      </c>
      <c r="C24" s="61">
        <f t="shared" si="18"/>
        <v>53886683.3156</v>
      </c>
      <c r="D24" s="61">
        <f t="shared" ref="D24:G24" si="27">+D11+D17</f>
        <v>52551417.419999994</v>
      </c>
      <c r="E24" s="61">
        <f t="shared" si="27"/>
        <v>54559038.012800016</v>
      </c>
      <c r="F24" s="61">
        <f t="shared" si="27"/>
        <v>56493363.626199998</v>
      </c>
      <c r="G24" s="61">
        <f t="shared" si="27"/>
        <v>53118462.460000001</v>
      </c>
      <c r="H24" s="61">
        <f t="shared" ref="H24:S24" si="28">+H11+H17</f>
        <v>59660496.093400002</v>
      </c>
      <c r="I24" s="61">
        <f t="shared" si="28"/>
        <v>57955827.979999989</v>
      </c>
      <c r="J24" s="61">
        <f t="shared" si="28"/>
        <v>59652394.159999989</v>
      </c>
      <c r="K24" s="61">
        <f t="shared" si="28"/>
        <v>53692921.350000001</v>
      </c>
      <c r="L24" s="61">
        <f t="shared" si="28"/>
        <v>56811012.119999997</v>
      </c>
      <c r="M24" s="61">
        <f t="shared" si="28"/>
        <v>58890653.800000004</v>
      </c>
      <c r="N24" s="61">
        <f t="shared" si="28"/>
        <v>85072.19</v>
      </c>
      <c r="O24" s="61">
        <f t="shared" si="28"/>
        <v>10000.719999999999</v>
      </c>
      <c r="P24" s="61">
        <f t="shared" si="28"/>
        <v>42814.21</v>
      </c>
      <c r="Q24" s="61">
        <f t="shared" si="28"/>
        <v>1973.12</v>
      </c>
      <c r="R24" s="61">
        <f t="shared" si="28"/>
        <v>33717.279999999999</v>
      </c>
      <c r="S24" s="61">
        <f t="shared" si="28"/>
        <v>2563.29</v>
      </c>
      <c r="T24" s="61">
        <f t="shared" ref="T24:BI24" si="29">+T11+T17</f>
        <v>3591.5</v>
      </c>
      <c r="U24" s="61">
        <f t="shared" si="29"/>
        <v>217.39999999999998</v>
      </c>
      <c r="V24" s="61">
        <f t="shared" si="29"/>
        <v>309.7</v>
      </c>
      <c r="W24" s="61">
        <f t="shared" si="29"/>
        <v>3507.4</v>
      </c>
      <c r="X24" s="61">
        <f t="shared" si="29"/>
        <v>1.36</v>
      </c>
      <c r="Y24" s="61">
        <f t="shared" si="29"/>
        <v>14833.13</v>
      </c>
      <c r="Z24" s="61">
        <f t="shared" si="29"/>
        <v>48652575.440000005</v>
      </c>
      <c r="AA24" s="61">
        <f t="shared" si="29"/>
        <v>51346450.930000022</v>
      </c>
      <c r="AB24" s="61">
        <f t="shared" si="29"/>
        <v>49746721.127500005</v>
      </c>
      <c r="AC24" s="61">
        <f t="shared" si="29"/>
        <v>51770732.970000014</v>
      </c>
      <c r="AD24" s="61">
        <f t="shared" si="29"/>
        <v>53113504.309999995</v>
      </c>
      <c r="AE24" s="61">
        <f t="shared" si="29"/>
        <v>50832729.989999987</v>
      </c>
      <c r="AF24" s="61">
        <f t="shared" si="29"/>
        <v>55141990.879999995</v>
      </c>
      <c r="AG24" s="61">
        <f t="shared" si="29"/>
        <v>52894506.020000003</v>
      </c>
      <c r="AH24" s="61">
        <f t="shared" si="29"/>
        <v>53549541.789999999</v>
      </c>
      <c r="AI24" s="61">
        <f t="shared" si="29"/>
        <v>47183002.789999992</v>
      </c>
      <c r="AJ24" s="61">
        <f t="shared" si="29"/>
        <v>46318285.225500003</v>
      </c>
      <c r="AK24" s="61">
        <f t="shared" si="29"/>
        <v>18246212.640000001</v>
      </c>
      <c r="AL24" s="61">
        <f t="shared" si="29"/>
        <v>494534.41</v>
      </c>
      <c r="AM24" s="61">
        <f t="shared" si="29"/>
        <v>581425.41</v>
      </c>
      <c r="AN24" s="61">
        <f t="shared" si="29"/>
        <v>632077</v>
      </c>
      <c r="AO24" s="61">
        <f t="shared" si="29"/>
        <v>751092.94000000006</v>
      </c>
      <c r="AP24" s="61">
        <f t="shared" si="29"/>
        <v>956241.43000000017</v>
      </c>
      <c r="AQ24" s="61">
        <f t="shared" si="29"/>
        <v>1173924.6299999999</v>
      </c>
      <c r="AR24" s="61">
        <f t="shared" si="29"/>
        <v>1619579.6399999997</v>
      </c>
      <c r="AS24" s="61">
        <f t="shared" si="29"/>
        <v>2017841.2700000003</v>
      </c>
      <c r="AT24" s="61">
        <f t="shared" si="29"/>
        <v>2944179.9699999997</v>
      </c>
      <c r="AU24" s="61">
        <f t="shared" si="29"/>
        <v>3680990.4400000009</v>
      </c>
      <c r="AV24" s="61">
        <f t="shared" si="29"/>
        <v>8220109.2844999991</v>
      </c>
      <c r="AW24" s="61">
        <f t="shared" si="29"/>
        <v>36206403.200000003</v>
      </c>
      <c r="AX24" s="61">
        <f t="shared" si="29"/>
        <v>185.70000000000002</v>
      </c>
      <c r="AY24" s="61">
        <f t="shared" si="29"/>
        <v>344.77</v>
      </c>
      <c r="AZ24" s="61">
        <f t="shared" si="29"/>
        <v>388.94</v>
      </c>
      <c r="BA24" s="61">
        <f t="shared" si="29"/>
        <v>367.76</v>
      </c>
      <c r="BB24" s="61">
        <f t="shared" si="29"/>
        <v>420.08</v>
      </c>
      <c r="BC24" s="61">
        <f t="shared" si="29"/>
        <v>375.7</v>
      </c>
      <c r="BD24" s="61">
        <f t="shared" si="29"/>
        <v>338.96</v>
      </c>
      <c r="BE24" s="61">
        <f t="shared" si="29"/>
        <v>894.27</v>
      </c>
      <c r="BF24" s="61">
        <f t="shared" si="29"/>
        <v>919.69999999999993</v>
      </c>
      <c r="BG24" s="61">
        <f t="shared" si="29"/>
        <v>877.69</v>
      </c>
      <c r="BH24" s="61">
        <f t="shared" si="29"/>
        <v>956.36</v>
      </c>
      <c r="BI24" s="61">
        <f t="shared" si="29"/>
        <v>1138.06</v>
      </c>
      <c r="BJ24" s="61">
        <f t="shared" ref="BJ24:BN24" si="30">+BJ11+BJ17</f>
        <v>668404212.80799997</v>
      </c>
      <c r="BK24" s="61">
        <f t="shared" si="30"/>
        <v>198601.3</v>
      </c>
      <c r="BL24" s="61">
        <f t="shared" si="30"/>
        <v>578796254.11300015</v>
      </c>
      <c r="BM24" s="61">
        <f t="shared" si="30"/>
        <v>59278399.624500006</v>
      </c>
      <c r="BN24" s="61">
        <f t="shared" si="30"/>
        <v>7207.99</v>
      </c>
      <c r="BP24" s="58">
        <f>SUM(B24:C24)</f>
        <v>105018625.78560001</v>
      </c>
      <c r="BQ24" s="58">
        <f>SUM(N24:O24)</f>
        <v>95072.91</v>
      </c>
      <c r="BR24" s="58">
        <f>SUM(Z24:AA24)</f>
        <v>99999026.370000035</v>
      </c>
      <c r="BS24" s="58">
        <f>SUM(AL24:AM24)</f>
        <v>1075959.82</v>
      </c>
      <c r="BT24" s="58">
        <f>SUM(AX24:AY24)</f>
        <v>530.47</v>
      </c>
      <c r="BU24" s="48"/>
      <c r="BV24" s="58">
        <f t="shared" si="13"/>
        <v>563385587.0223999</v>
      </c>
      <c r="BW24" s="58">
        <f t="shared" si="14"/>
        <v>103528.38999999998</v>
      </c>
      <c r="BX24" s="58">
        <f t="shared" si="15"/>
        <v>478797227.74300015</v>
      </c>
      <c r="BY24" s="58">
        <f t="shared" si="16"/>
        <v>58202439.804500006</v>
      </c>
      <c r="BZ24" s="58">
        <f t="shared" si="17"/>
        <v>6677.5199999999995</v>
      </c>
    </row>
    <row r="25" spans="1:78">
      <c r="A25" s="51" t="s">
        <v>65</v>
      </c>
      <c r="B25" s="61">
        <f t="shared" si="18"/>
        <v>51538335.269999988</v>
      </c>
      <c r="C25" s="61">
        <f t="shared" si="18"/>
        <v>52464626.239999995</v>
      </c>
      <c r="D25" s="61">
        <f t="shared" ref="D25:G25" si="31">+D12+D18</f>
        <v>54322703.899999991</v>
      </c>
      <c r="E25" s="61">
        <f t="shared" si="31"/>
        <v>53837796.830000006</v>
      </c>
      <c r="F25" s="61">
        <f t="shared" si="31"/>
        <v>55445205.560000002</v>
      </c>
      <c r="G25" s="61">
        <f t="shared" si="31"/>
        <v>57598926.660000004</v>
      </c>
      <c r="H25" s="61">
        <f t="shared" ref="H25:S25" si="32">+H12+H18</f>
        <v>60732457.769999996</v>
      </c>
      <c r="I25" s="61">
        <f t="shared" si="32"/>
        <v>58041165.039999992</v>
      </c>
      <c r="J25" s="61">
        <f t="shared" si="32"/>
        <v>60552659.039999999</v>
      </c>
      <c r="K25" s="61">
        <f t="shared" si="32"/>
        <v>52111962.840000004</v>
      </c>
      <c r="L25" s="61">
        <f t="shared" si="32"/>
        <v>58275456.57</v>
      </c>
      <c r="M25" s="61">
        <f t="shared" si="32"/>
        <v>49712195</v>
      </c>
      <c r="N25" s="61">
        <f t="shared" si="32"/>
        <v>108323.89000000001</v>
      </c>
      <c r="O25" s="61">
        <f t="shared" si="32"/>
        <v>85625.65</v>
      </c>
      <c r="P25" s="61">
        <f t="shared" si="32"/>
        <v>674.41</v>
      </c>
      <c r="Q25" s="61">
        <f t="shared" si="32"/>
        <v>8321.14</v>
      </c>
      <c r="R25" s="61">
        <f t="shared" si="32"/>
        <v>1439.72</v>
      </c>
      <c r="S25" s="61">
        <f t="shared" si="32"/>
        <v>822.16</v>
      </c>
      <c r="T25" s="61">
        <f t="shared" ref="T25:BI25" si="33">+T12+T18</f>
        <v>3979.06</v>
      </c>
      <c r="U25" s="61">
        <f t="shared" si="33"/>
        <v>754.57</v>
      </c>
      <c r="V25" s="61">
        <f t="shared" si="33"/>
        <v>2535.7999999999997</v>
      </c>
      <c r="W25" s="61">
        <f t="shared" si="33"/>
        <v>5381.26</v>
      </c>
      <c r="X25" s="61">
        <f t="shared" si="33"/>
        <v>3797.47</v>
      </c>
      <c r="Y25" s="61">
        <f t="shared" si="33"/>
        <v>828.64</v>
      </c>
      <c r="Z25" s="61">
        <f t="shared" si="33"/>
        <v>48148533.70000001</v>
      </c>
      <c r="AA25" s="61">
        <f t="shared" si="33"/>
        <v>48728181.369999997</v>
      </c>
      <c r="AB25" s="61">
        <f t="shared" si="33"/>
        <v>49876076.839999996</v>
      </c>
      <c r="AC25" s="61">
        <f t="shared" si="33"/>
        <v>49358025.419999994</v>
      </c>
      <c r="AD25" s="61">
        <f t="shared" si="33"/>
        <v>50349295.869999982</v>
      </c>
      <c r="AE25" s="61">
        <f t="shared" si="33"/>
        <v>52318521.330000006</v>
      </c>
      <c r="AF25" s="61">
        <f t="shared" si="33"/>
        <v>54714714.130000003</v>
      </c>
      <c r="AG25" s="61">
        <f t="shared" si="33"/>
        <v>51932585.565000005</v>
      </c>
      <c r="AH25" s="61">
        <f t="shared" si="33"/>
        <v>52469439.900000006</v>
      </c>
      <c r="AI25" s="61">
        <f t="shared" si="33"/>
        <v>43482826.810000002</v>
      </c>
      <c r="AJ25" s="61">
        <f t="shared" si="33"/>
        <v>40403735.687500007</v>
      </c>
      <c r="AK25" s="61">
        <f t="shared" si="33"/>
        <v>8950396.372200001</v>
      </c>
      <c r="AL25" s="61">
        <f t="shared" si="33"/>
        <v>1159.3899999999999</v>
      </c>
      <c r="AM25" s="61">
        <f t="shared" si="33"/>
        <v>1157.74</v>
      </c>
      <c r="AN25" s="61">
        <f t="shared" si="33"/>
        <v>1210.96</v>
      </c>
      <c r="AO25" s="61">
        <f t="shared" si="33"/>
        <v>1117.67</v>
      </c>
      <c r="AP25" s="61">
        <f t="shared" si="33"/>
        <v>1157.8799999999999</v>
      </c>
      <c r="AQ25" s="61">
        <f t="shared" si="33"/>
        <v>1244.4099999999999</v>
      </c>
      <c r="AR25" s="61">
        <f t="shared" si="33"/>
        <v>1399.28</v>
      </c>
      <c r="AS25" s="61">
        <f t="shared" si="33"/>
        <v>2049.67</v>
      </c>
      <c r="AT25" s="61">
        <f t="shared" si="33"/>
        <v>3206.4299999999994</v>
      </c>
      <c r="AU25" s="61">
        <f t="shared" si="33"/>
        <v>6109.03</v>
      </c>
      <c r="AV25" s="61">
        <f t="shared" si="33"/>
        <v>5154.1899999999996</v>
      </c>
      <c r="AW25" s="61">
        <f t="shared" si="33"/>
        <v>568550.73</v>
      </c>
      <c r="AX25" s="61">
        <f t="shared" si="33"/>
        <v>0</v>
      </c>
      <c r="AY25" s="61">
        <f t="shared" si="33"/>
        <v>0</v>
      </c>
      <c r="AZ25" s="61">
        <f t="shared" si="33"/>
        <v>0</v>
      </c>
      <c r="BA25" s="61">
        <f t="shared" si="33"/>
        <v>0</v>
      </c>
      <c r="BB25" s="61">
        <f t="shared" si="33"/>
        <v>0</v>
      </c>
      <c r="BC25" s="61">
        <f t="shared" si="33"/>
        <v>0</v>
      </c>
      <c r="BD25" s="61">
        <f t="shared" si="33"/>
        <v>0</v>
      </c>
      <c r="BE25" s="61">
        <f t="shared" si="33"/>
        <v>0</v>
      </c>
      <c r="BF25" s="61">
        <f t="shared" si="33"/>
        <v>0</v>
      </c>
      <c r="BG25" s="61">
        <f t="shared" si="33"/>
        <v>0</v>
      </c>
      <c r="BH25" s="61">
        <f t="shared" si="33"/>
        <v>0</v>
      </c>
      <c r="BI25" s="61">
        <f t="shared" si="33"/>
        <v>0</v>
      </c>
      <c r="BJ25" s="61">
        <f t="shared" ref="BJ25:BN25" si="34">+BJ12+BJ18</f>
        <v>664633490.72000015</v>
      </c>
      <c r="BK25" s="61">
        <f t="shared" si="34"/>
        <v>222483.77000000005</v>
      </c>
      <c r="BL25" s="61">
        <f t="shared" si="34"/>
        <v>550732332.99469995</v>
      </c>
      <c r="BM25" s="61">
        <f t="shared" si="34"/>
        <v>593517.38</v>
      </c>
      <c r="BN25" s="61">
        <f t="shared" si="34"/>
        <v>0</v>
      </c>
      <c r="BP25" s="58">
        <f>SUM(B25:C25)</f>
        <v>104002961.50999999</v>
      </c>
      <c r="BQ25" s="58">
        <f>SUM(N25:O25)</f>
        <v>193949.54</v>
      </c>
      <c r="BR25" s="58">
        <f>SUM(Z25:AA25)</f>
        <v>96876715.070000008</v>
      </c>
      <c r="BS25" s="58">
        <f>SUM(AL25:AM25)</f>
        <v>2317.13</v>
      </c>
      <c r="BT25" s="58">
        <f>SUM(AX25:AY25)</f>
        <v>0</v>
      </c>
      <c r="BU25" s="48"/>
      <c r="BV25" s="58">
        <f t="shared" si="13"/>
        <v>560630529.21000016</v>
      </c>
      <c r="BW25" s="58">
        <f t="shared" si="14"/>
        <v>28534.23000000004</v>
      </c>
      <c r="BX25" s="58">
        <f t="shared" si="15"/>
        <v>453855617.92469996</v>
      </c>
      <c r="BY25" s="58">
        <f t="shared" si="16"/>
        <v>591200.25</v>
      </c>
      <c r="BZ25" s="58">
        <f t="shared" si="17"/>
        <v>0</v>
      </c>
    </row>
    <row r="28" spans="1:78">
      <c r="A28" s="53" t="s">
        <v>82</v>
      </c>
    </row>
    <row r="29" spans="1:78">
      <c r="A29" s="51" t="s">
        <v>70</v>
      </c>
      <c r="Z29" s="55"/>
      <c r="AA29" s="55"/>
      <c r="AB29" s="55"/>
      <c r="AC29" s="55"/>
      <c r="AD29" s="55"/>
      <c r="AE29" s="55"/>
      <c r="AF29" s="55"/>
      <c r="AG29" s="55"/>
      <c r="AH29" s="55"/>
      <c r="AI29" s="55"/>
      <c r="AJ29" s="55"/>
      <c r="AK29" s="55">
        <f>+(Y8+AK8)/M8</f>
        <v>0.25189865852781618</v>
      </c>
      <c r="AL29" s="62"/>
      <c r="AM29" s="62"/>
      <c r="AN29" s="62"/>
      <c r="AO29" s="62"/>
      <c r="AP29" s="62"/>
      <c r="AQ29" s="62"/>
      <c r="AR29" s="62"/>
      <c r="AS29" s="62"/>
      <c r="AT29" s="62"/>
      <c r="AU29" s="62"/>
      <c r="AV29" s="62"/>
      <c r="AW29" s="62">
        <f>+AW8/M8</f>
        <v>0.67218430509151061</v>
      </c>
      <c r="AX29" s="62"/>
      <c r="AY29" s="62"/>
      <c r="AZ29" s="62"/>
      <c r="BA29" s="62"/>
      <c r="BB29" s="62"/>
      <c r="BC29" s="62"/>
      <c r="BD29" s="62"/>
      <c r="BE29" s="62"/>
      <c r="BF29" s="62"/>
      <c r="BG29" s="62"/>
      <c r="BH29" s="62"/>
      <c r="BI29" s="62">
        <f>+BI8/M8</f>
        <v>2.1828060000637483E-2</v>
      </c>
      <c r="BJ29" s="48"/>
      <c r="BK29" s="48"/>
      <c r="BL29" s="55"/>
      <c r="BM29" s="55"/>
      <c r="BN29" s="55"/>
      <c r="BO29" s="48"/>
      <c r="BP29" s="48"/>
      <c r="BQ29" s="48"/>
      <c r="BR29" s="55"/>
      <c r="BS29" s="55"/>
      <c r="BT29" s="55"/>
      <c r="BU29" s="48"/>
      <c r="BV29" s="48"/>
      <c r="BW29" s="48"/>
      <c r="BX29" s="55"/>
      <c r="BY29" s="55"/>
      <c r="BZ29" s="55"/>
    </row>
    <row r="30" spans="1:78">
      <c r="A30" s="51" t="s">
        <v>42</v>
      </c>
      <c r="Z30" s="55">
        <f t="shared" ref="Z30:AJ33" si="35">+(N9+Z9)/B9</f>
        <v>0.95016374602735543</v>
      </c>
      <c r="AA30" s="55">
        <f t="shared" si="35"/>
        <v>0.95749114286341452</v>
      </c>
      <c r="AB30" s="55">
        <f t="shared" si="35"/>
        <v>0.94588020371993109</v>
      </c>
      <c r="AC30" s="55">
        <f t="shared" si="35"/>
        <v>0.95787123694002763</v>
      </c>
      <c r="AD30" s="55">
        <f t="shared" si="35"/>
        <v>0.94441714053185255</v>
      </c>
      <c r="AE30" s="55">
        <f t="shared" si="35"/>
        <v>0.94830146850178565</v>
      </c>
      <c r="AF30" s="55">
        <f t="shared" si="35"/>
        <v>0.93839002956673956</v>
      </c>
      <c r="AG30" s="55">
        <f t="shared" si="35"/>
        <v>0.92795877767102064</v>
      </c>
      <c r="AH30" s="55">
        <f t="shared" si="35"/>
        <v>0.90127624848289534</v>
      </c>
      <c r="AI30" s="55">
        <f t="shared" si="35"/>
        <v>0.87711767476892599</v>
      </c>
      <c r="AJ30" s="55">
        <f t="shared" si="35"/>
        <v>0.78806773838413791</v>
      </c>
      <c r="AK30" s="55">
        <f>+(Y9+AK9)/M9</f>
        <v>0.31586277403454344</v>
      </c>
      <c r="AL30" s="62">
        <f t="shared" ref="AL30:AV33" si="36">+AL9/B9</f>
        <v>1.4091308773181306E-2</v>
      </c>
      <c r="AM30" s="62">
        <f t="shared" si="36"/>
        <v>1.4315045147526856E-2</v>
      </c>
      <c r="AN30" s="62">
        <f t="shared" si="36"/>
        <v>1.5127581195922031E-2</v>
      </c>
      <c r="AO30" s="62">
        <f t="shared" si="36"/>
        <v>1.7373169991147068E-2</v>
      </c>
      <c r="AP30" s="62">
        <f t="shared" si="36"/>
        <v>1.9959992423103735E-2</v>
      </c>
      <c r="AQ30" s="62">
        <f t="shared" si="36"/>
        <v>2.1909879381508089E-2</v>
      </c>
      <c r="AR30" s="62">
        <f t="shared" si="36"/>
        <v>2.837229013113626E-2</v>
      </c>
      <c r="AS30" s="62">
        <f t="shared" si="36"/>
        <v>3.8729694934639215E-2</v>
      </c>
      <c r="AT30" s="62">
        <f t="shared" si="36"/>
        <v>5.2933576230472491E-2</v>
      </c>
      <c r="AU30" s="62">
        <f t="shared" si="36"/>
        <v>7.768552083451892E-2</v>
      </c>
      <c r="AV30" s="62">
        <f t="shared" si="36"/>
        <v>0.16647632673191767</v>
      </c>
      <c r="AW30" s="62">
        <f>+AW9/M9</f>
        <v>0.63337505543128181</v>
      </c>
      <c r="AX30" s="62">
        <f t="shared" ref="AX30:BH33" si="37">+AX9/B9</f>
        <v>9.7130458948528012E-3</v>
      </c>
      <c r="AY30" s="62">
        <f t="shared" si="37"/>
        <v>9.9333036339339029E-3</v>
      </c>
      <c r="AZ30" s="62">
        <f t="shared" si="37"/>
        <v>9.6417059968194729E-3</v>
      </c>
      <c r="BA30" s="62">
        <f t="shared" si="37"/>
        <v>1.0891805888983011E-2</v>
      </c>
      <c r="BB30" s="62">
        <f t="shared" si="37"/>
        <v>1.1236646015835317E-2</v>
      </c>
      <c r="BC30" s="62">
        <f t="shared" si="37"/>
        <v>1.1156058150505622E-2</v>
      </c>
      <c r="BD30" s="62">
        <f t="shared" si="37"/>
        <v>1.197023299768693E-2</v>
      </c>
      <c r="BE30" s="62">
        <f t="shared" si="37"/>
        <v>1.3833660522780858E-2</v>
      </c>
      <c r="BF30" s="62">
        <f t="shared" si="37"/>
        <v>1.4687107245300573E-2</v>
      </c>
      <c r="BG30" s="62">
        <f t="shared" si="37"/>
        <v>1.4477946473557362E-2</v>
      </c>
      <c r="BH30" s="62">
        <f t="shared" si="37"/>
        <v>1.5432438346931839E-2</v>
      </c>
      <c r="BI30" s="62">
        <f>+BI9/M9</f>
        <v>1.827274388655506E-2</v>
      </c>
      <c r="BJ30" s="48"/>
      <c r="BK30" s="48"/>
      <c r="BL30" s="55">
        <f>+(BK9+BL9)/BJ9</f>
        <v>0.86987236161224135</v>
      </c>
      <c r="BM30" s="55">
        <f>BM9/BJ9</f>
        <v>9.2914165327013382E-2</v>
      </c>
      <c r="BN30" s="55">
        <f>BN9/BJ9</f>
        <v>1.2672836907750028E-2</v>
      </c>
      <c r="BO30" s="48"/>
      <c r="BP30" s="48"/>
      <c r="BQ30" s="48"/>
      <c r="BR30" s="55">
        <f>+(BQ9+BR9)/BP9</f>
        <v>0.95406889572686437</v>
      </c>
      <c r="BS30" s="55">
        <f>BS9/BP9</f>
        <v>1.4210549487802492E-2</v>
      </c>
      <c r="BT30" s="55">
        <f>BT9/BP9</f>
        <v>9.8304326643743022E-3</v>
      </c>
      <c r="BU30" s="48"/>
      <c r="BV30" s="48"/>
      <c r="BW30" s="48"/>
      <c r="BX30" s="55">
        <f>+(BW9+BX9)/BV9</f>
        <v>0.85427166276538424</v>
      </c>
      <c r="BY30" s="55">
        <f>BY9/BV9</f>
        <v>0.10749708636738219</v>
      </c>
      <c r="BZ30" s="55">
        <f>BZ9/BV9</f>
        <v>1.3199503391925795E-2</v>
      </c>
    </row>
    <row r="31" spans="1:78">
      <c r="A31" s="51" t="s">
        <v>55</v>
      </c>
      <c r="Z31" s="55">
        <f t="shared" si="35"/>
        <v>0.94249601527795579</v>
      </c>
      <c r="AA31" s="55">
        <f t="shared" si="35"/>
        <v>0.95285139512441153</v>
      </c>
      <c r="AB31" s="55">
        <f t="shared" si="35"/>
        <v>0.94065337428278539</v>
      </c>
      <c r="AC31" s="55">
        <f t="shared" si="35"/>
        <v>0.9496642478007179</v>
      </c>
      <c r="AD31" s="55">
        <f t="shared" si="35"/>
        <v>0.95129897682092179</v>
      </c>
      <c r="AE31" s="55">
        <f t="shared" si="35"/>
        <v>0.94773449375770746</v>
      </c>
      <c r="AF31" s="55">
        <f t="shared" si="35"/>
        <v>0.93910261058586098</v>
      </c>
      <c r="AG31" s="55">
        <f t="shared" si="35"/>
        <v>0.93153816871711359</v>
      </c>
      <c r="AH31" s="55">
        <f t="shared" si="35"/>
        <v>0.92950557462961336</v>
      </c>
      <c r="AI31" s="55">
        <f t="shared" si="35"/>
        <v>0.90421810746127373</v>
      </c>
      <c r="AJ31" s="55">
        <f t="shared" si="35"/>
        <v>0.80484512511214779</v>
      </c>
      <c r="AK31" s="55">
        <f>+(Y10+AK10)/M10</f>
        <v>0.31982754557256821</v>
      </c>
      <c r="AL31" s="62">
        <f t="shared" si="36"/>
        <v>1.4424410087197902E-2</v>
      </c>
      <c r="AM31" s="62">
        <f t="shared" si="36"/>
        <v>1.4697983292755675E-2</v>
      </c>
      <c r="AN31" s="62">
        <f t="shared" si="36"/>
        <v>1.511248391952434E-2</v>
      </c>
      <c r="AO31" s="62">
        <f t="shared" si="36"/>
        <v>1.6057445818160897E-2</v>
      </c>
      <c r="AP31" s="62">
        <f t="shared" si="36"/>
        <v>1.8861645202522641E-2</v>
      </c>
      <c r="AQ31" s="62">
        <f t="shared" si="36"/>
        <v>2.0244475113381781E-2</v>
      </c>
      <c r="AR31" s="62">
        <f t="shared" si="36"/>
        <v>2.592716083880935E-2</v>
      </c>
      <c r="AS31" s="62">
        <f t="shared" si="36"/>
        <v>3.510858815051459E-2</v>
      </c>
      <c r="AT31" s="62">
        <f t="shared" si="36"/>
        <v>4.9806260496000183E-2</v>
      </c>
      <c r="AU31" s="62">
        <f t="shared" si="36"/>
        <v>7.4521548006332816E-2</v>
      </c>
      <c r="AV31" s="62">
        <f t="shared" si="36"/>
        <v>0.15153740118610445</v>
      </c>
      <c r="AW31" s="62">
        <f>+AW10/M10</f>
        <v>0.62425146462410297</v>
      </c>
      <c r="AX31" s="62">
        <f t="shared" si="37"/>
        <v>4.8768788271540495E-3</v>
      </c>
      <c r="AY31" s="62">
        <f t="shared" si="37"/>
        <v>4.9381224535431471E-3</v>
      </c>
      <c r="AZ31" s="62">
        <f t="shared" si="37"/>
        <v>4.6111919594623678E-3</v>
      </c>
      <c r="BA31" s="62">
        <f t="shared" si="37"/>
        <v>4.5405818931118225E-3</v>
      </c>
      <c r="BB31" s="62">
        <f t="shared" si="37"/>
        <v>4.6084257531925641E-3</v>
      </c>
      <c r="BC31" s="62">
        <f t="shared" si="37"/>
        <v>4.7250627705299943E-3</v>
      </c>
      <c r="BD31" s="62">
        <f t="shared" si="37"/>
        <v>4.9128368440002779E-3</v>
      </c>
      <c r="BE31" s="62">
        <f t="shared" si="37"/>
        <v>5.0925173190784021E-3</v>
      </c>
      <c r="BF31" s="62">
        <f t="shared" si="37"/>
        <v>6.3571985169303541E-3</v>
      </c>
      <c r="BG31" s="62">
        <f t="shared" si="37"/>
        <v>6.9475607292209919E-3</v>
      </c>
      <c r="BH31" s="62">
        <f t="shared" si="37"/>
        <v>6.6890955716280391E-3</v>
      </c>
      <c r="BI31" s="62">
        <f>+BI10/M10</f>
        <v>8.518395798917543E-3</v>
      </c>
      <c r="BJ31" s="48"/>
      <c r="BK31" s="48"/>
      <c r="BL31" s="55">
        <f>+(BK10+BL10)/BJ10</f>
        <v>0.87747757549807548</v>
      </c>
      <c r="BM31" s="55">
        <f>BM10/BJ10</f>
        <v>8.7235685216794978E-2</v>
      </c>
      <c r="BN31" s="55">
        <f>BN10/BJ10</f>
        <v>5.5654067848653118E-3</v>
      </c>
      <c r="BO31" s="48"/>
      <c r="BP31" s="48"/>
      <c r="BQ31" s="48"/>
      <c r="BR31" s="55">
        <f>+(BQ10+BR10)/BP10</f>
        <v>0.94774181688317061</v>
      </c>
      <c r="BS31" s="55">
        <f>BS10/BP10</f>
        <v>1.4562996095836679E-2</v>
      </c>
      <c r="BT31" s="55">
        <f>BT10/BP10</f>
        <v>4.9079034653985911E-3</v>
      </c>
      <c r="BU31" s="48"/>
      <c r="BV31" s="48"/>
      <c r="BW31" s="48"/>
      <c r="BX31" s="55">
        <f>+(BW10+BX10)/BV10</f>
        <v>0.86386958548834492</v>
      </c>
      <c r="BY31" s="55">
        <f>BY10/BV10</f>
        <v>0.10131011636475648</v>
      </c>
      <c r="BZ31" s="55">
        <f>BZ10/BV10</f>
        <v>5.692744651556717E-3</v>
      </c>
    </row>
    <row r="32" spans="1:78">
      <c r="A32" s="51" t="s">
        <v>59</v>
      </c>
      <c r="Z32" s="55">
        <f t="shared" si="35"/>
        <v>0.96065643582596971</v>
      </c>
      <c r="AA32" s="55">
        <f t="shared" si="35"/>
        <v>0.95668156326951337</v>
      </c>
      <c r="AB32" s="55">
        <f t="shared" si="35"/>
        <v>0.95346410739842802</v>
      </c>
      <c r="AC32" s="55">
        <f t="shared" si="35"/>
        <v>0.95590194365949099</v>
      </c>
      <c r="AD32" s="55">
        <f t="shared" si="35"/>
        <v>0.9477948355313166</v>
      </c>
      <c r="AE32" s="55">
        <f t="shared" si="35"/>
        <v>0.95172585451214087</v>
      </c>
      <c r="AF32" s="55">
        <f t="shared" si="35"/>
        <v>0.92961281573752907</v>
      </c>
      <c r="AG32" s="55">
        <f t="shared" si="35"/>
        <v>0.91859918815727648</v>
      </c>
      <c r="AH32" s="55">
        <f t="shared" si="35"/>
        <v>0.9035417526481363</v>
      </c>
      <c r="AI32" s="55">
        <f t="shared" si="35"/>
        <v>0.88637444995617676</v>
      </c>
      <c r="AJ32" s="55">
        <f t="shared" si="35"/>
        <v>0.81196445187656907</v>
      </c>
      <c r="AK32" s="55">
        <f>+(Y11+AK11)/M11</f>
        <v>0.30928140562015138</v>
      </c>
      <c r="AL32" s="62">
        <f t="shared" si="36"/>
        <v>9.2461152653690541E-3</v>
      </c>
      <c r="AM32" s="62">
        <f t="shared" si="36"/>
        <v>1.0268050794883183E-2</v>
      </c>
      <c r="AN32" s="62">
        <f t="shared" si="36"/>
        <v>1.1565231388835367E-2</v>
      </c>
      <c r="AO32" s="62">
        <f t="shared" si="36"/>
        <v>1.3206486556503867E-2</v>
      </c>
      <c r="AP32" s="62">
        <f t="shared" si="36"/>
        <v>1.6413649360611397E-2</v>
      </c>
      <c r="AQ32" s="62">
        <f t="shared" si="36"/>
        <v>2.1259114490873251E-2</v>
      </c>
      <c r="AR32" s="62">
        <f t="shared" si="36"/>
        <v>2.6681240933283817E-2</v>
      </c>
      <c r="AS32" s="62">
        <f t="shared" si="36"/>
        <v>3.4445282591576663E-2</v>
      </c>
      <c r="AT32" s="62">
        <f t="shared" si="36"/>
        <v>4.9100508076237732E-2</v>
      </c>
      <c r="AU32" s="62">
        <f t="shared" si="36"/>
        <v>6.7533743975665556E-2</v>
      </c>
      <c r="AV32" s="62">
        <f t="shared" si="36"/>
        <v>0.14321160345486827</v>
      </c>
      <c r="AW32" s="62">
        <f>+AW11/M11</f>
        <v>0.62122714539435997</v>
      </c>
      <c r="AX32" s="62">
        <f t="shared" si="37"/>
        <v>3.7465715337249723E-6</v>
      </c>
      <c r="AY32" s="62">
        <f t="shared" si="37"/>
        <v>6.5794785542724712E-6</v>
      </c>
      <c r="AZ32" s="62">
        <f t="shared" si="37"/>
        <v>7.6227015254018623E-6</v>
      </c>
      <c r="BA32" s="62">
        <f t="shared" si="37"/>
        <v>6.9443847635414784E-6</v>
      </c>
      <c r="BB32" s="62">
        <f t="shared" si="37"/>
        <v>7.6616178922708504E-6</v>
      </c>
      <c r="BC32" s="62">
        <f t="shared" si="37"/>
        <v>7.195663415864101E-6</v>
      </c>
      <c r="BD32" s="62">
        <f t="shared" si="37"/>
        <v>5.8346114477258621E-6</v>
      </c>
      <c r="BE32" s="62">
        <f t="shared" si="37"/>
        <v>1.5861353291354548E-5</v>
      </c>
      <c r="BF32" s="62">
        <f t="shared" si="37"/>
        <v>1.5873170136260856E-5</v>
      </c>
      <c r="BG32" s="62">
        <f t="shared" si="37"/>
        <v>1.6855701596122979E-5</v>
      </c>
      <c r="BH32" s="62">
        <f t="shared" si="37"/>
        <v>1.7122161156789309E-5</v>
      </c>
      <c r="BI32" s="62">
        <f>+BI11/M11</f>
        <v>1.9912732592016728E-5</v>
      </c>
      <c r="BJ32" s="48"/>
      <c r="BK32" s="48"/>
      <c r="BL32" s="55">
        <f>+(BK11+BL11)/BJ11</f>
        <v>0.87013413611643664</v>
      </c>
      <c r="BM32" s="55">
        <f>BM11/BJ11</f>
        <v>8.8631044259617764E-2</v>
      </c>
      <c r="BN32" s="55"/>
      <c r="BO32" s="48"/>
      <c r="BP32" s="48"/>
      <c r="BQ32" s="48"/>
      <c r="BR32" s="55">
        <f>+(BQ11+BR11)/BP11</f>
        <v>0.95861373253608628</v>
      </c>
      <c r="BS32" s="55">
        <f>BS11/BP11</f>
        <v>9.7712921203594299E-3</v>
      </c>
      <c r="BT32" s="55"/>
      <c r="BU32" s="48"/>
      <c r="BV32" s="48"/>
      <c r="BW32" s="48"/>
      <c r="BX32" s="55">
        <f>+(BW11+BX11)/BV11</f>
        <v>0.85368629028695542</v>
      </c>
      <c r="BY32" s="55">
        <f>BY11/BV11</f>
        <v>0.10329061661103012</v>
      </c>
      <c r="BZ32" s="55"/>
    </row>
    <row r="33" spans="1:78">
      <c r="A33" s="51" t="s">
        <v>65</v>
      </c>
      <c r="Z33" s="55">
        <f t="shared" si="35"/>
        <v>0.94220491218958302</v>
      </c>
      <c r="AA33" s="55">
        <f t="shared" si="35"/>
        <v>0.93688994678067861</v>
      </c>
      <c r="AB33" s="55">
        <f t="shared" si="35"/>
        <v>0.92533563194985491</v>
      </c>
      <c r="AC33" s="55">
        <f t="shared" si="35"/>
        <v>0.92473882426547838</v>
      </c>
      <c r="AD33" s="55">
        <f t="shared" si="35"/>
        <v>0.91558755750109855</v>
      </c>
      <c r="AE33" s="55">
        <f t="shared" si="35"/>
        <v>0.91486203474956274</v>
      </c>
      <c r="AF33" s="55">
        <f t="shared" si="35"/>
        <v>0.90681314398190238</v>
      </c>
      <c r="AG33" s="55">
        <f t="shared" si="35"/>
        <v>0.900351505933082</v>
      </c>
      <c r="AH33" s="55">
        <f t="shared" si="35"/>
        <v>0.87264838594103533</v>
      </c>
      <c r="AI33" s="55">
        <f t="shared" si="35"/>
        <v>0.84102368987713139</v>
      </c>
      <c r="AJ33" s="55">
        <f t="shared" si="35"/>
        <v>0.69863474984280061</v>
      </c>
      <c r="AK33" s="55">
        <f>+(Y12+AK12)/M12</f>
        <v>0.18018692816610737</v>
      </c>
      <c r="AL33" s="62">
        <f t="shared" si="36"/>
        <v>2.3203173694310201E-5</v>
      </c>
      <c r="AM33" s="62">
        <f t="shared" si="36"/>
        <v>2.2791467769872769E-5</v>
      </c>
      <c r="AN33" s="62">
        <f t="shared" si="36"/>
        <v>2.3014353504327095E-5</v>
      </c>
      <c r="AO33" s="62">
        <f t="shared" si="36"/>
        <v>2.1270606112832482E-5</v>
      </c>
      <c r="AP33" s="62">
        <f t="shared" si="36"/>
        <v>2.1014781964845542E-5</v>
      </c>
      <c r="AQ33" s="62">
        <f t="shared" si="36"/>
        <v>2.1736525554996546E-5</v>
      </c>
      <c r="AR33" s="62">
        <f t="shared" si="36"/>
        <v>2.263735931021971E-5</v>
      </c>
      <c r="AS33" s="62">
        <f t="shared" si="36"/>
        <v>3.4506256424407381E-5</v>
      </c>
      <c r="AT33" s="62">
        <f t="shared" si="36"/>
        <v>5.2736819808676861E-5</v>
      </c>
      <c r="AU33" s="62">
        <f t="shared" si="36"/>
        <v>1.1889938638125345E-4</v>
      </c>
      <c r="AV33" s="62">
        <f t="shared" si="36"/>
        <v>8.4861630050525478E-5</v>
      </c>
      <c r="AW33" s="62">
        <f>+AW12/M12</f>
        <v>1.1625505356061848E-2</v>
      </c>
      <c r="AX33" s="62">
        <f t="shared" si="37"/>
        <v>0</v>
      </c>
      <c r="AY33" s="62">
        <f t="shared" si="37"/>
        <v>0</v>
      </c>
      <c r="AZ33" s="62">
        <f t="shared" si="37"/>
        <v>0</v>
      </c>
      <c r="BA33" s="62">
        <f t="shared" si="37"/>
        <v>0</v>
      </c>
      <c r="BB33" s="62">
        <f t="shared" si="37"/>
        <v>0</v>
      </c>
      <c r="BC33" s="62">
        <f t="shared" si="37"/>
        <v>0</v>
      </c>
      <c r="BD33" s="62">
        <f t="shared" si="37"/>
        <v>0</v>
      </c>
      <c r="BE33" s="62">
        <f t="shared" si="37"/>
        <v>0</v>
      </c>
      <c r="BF33" s="62">
        <f t="shared" si="37"/>
        <v>0</v>
      </c>
      <c r="BG33" s="62">
        <f t="shared" si="37"/>
        <v>0</v>
      </c>
      <c r="BH33" s="62">
        <f t="shared" si="37"/>
        <v>0</v>
      </c>
      <c r="BI33" s="62">
        <f>+BI12/M12</f>
        <v>0</v>
      </c>
      <c r="BJ33" s="48"/>
      <c r="BK33" s="48"/>
      <c r="BL33" s="55">
        <f>+(BK12+BL12)/BJ12</f>
        <v>0.83493546341292324</v>
      </c>
      <c r="BM33" s="55"/>
      <c r="BN33" s="55"/>
      <c r="BO33" s="48"/>
      <c r="BP33" s="48"/>
      <c r="BQ33" s="48"/>
      <c r="BR33" s="55">
        <f>+(BQ12+BR12)/BP12</f>
        <v>0.93952553412309636</v>
      </c>
      <c r="BS33" s="55"/>
      <c r="BT33" s="55"/>
      <c r="BU33" s="48"/>
      <c r="BV33" s="48"/>
      <c r="BW33" s="48"/>
      <c r="BX33" s="55">
        <f>+(BW12+BX12)/BV12</f>
        <v>0.81556777360119947</v>
      </c>
      <c r="BY33" s="55"/>
      <c r="BZ33" s="55"/>
    </row>
    <row r="34" spans="1:78">
      <c r="A34" s="53" t="s">
        <v>83</v>
      </c>
    </row>
    <row r="35" spans="1:78">
      <c r="A35" s="51" t="s">
        <v>70</v>
      </c>
      <c r="Z35" s="55"/>
      <c r="AA35" s="55"/>
      <c r="AB35" s="55"/>
      <c r="AC35" s="55"/>
      <c r="AD35" s="55"/>
      <c r="AE35" s="55"/>
      <c r="AF35" s="55"/>
      <c r="AG35" s="55"/>
      <c r="AH35" s="55"/>
      <c r="AI35" s="55"/>
      <c r="AJ35" s="55"/>
      <c r="AK35" s="55">
        <f>+(Y14+AK14)/M14</f>
        <v>0.29313682310457739</v>
      </c>
      <c r="AL35" s="62"/>
      <c r="AM35" s="62"/>
      <c r="AN35" s="62"/>
      <c r="AO35" s="62"/>
      <c r="AP35" s="62"/>
      <c r="AQ35" s="62"/>
      <c r="AR35" s="62"/>
      <c r="AS35" s="62"/>
      <c r="AT35" s="62"/>
      <c r="AU35" s="62"/>
      <c r="AV35" s="62"/>
      <c r="AW35" s="62">
        <f>+AW14/M14</f>
        <v>0.40797162535026821</v>
      </c>
      <c r="AX35" s="62"/>
      <c r="AY35" s="62"/>
      <c r="AZ35" s="62"/>
      <c r="BA35" s="62"/>
      <c r="BB35" s="62"/>
      <c r="BC35" s="62"/>
      <c r="BD35" s="62"/>
      <c r="BE35" s="62"/>
      <c r="BF35" s="62"/>
      <c r="BG35" s="62"/>
      <c r="BH35" s="62"/>
      <c r="BI35" s="62">
        <f>+BI14/M14</f>
        <v>5.6488366271819343E-2</v>
      </c>
      <c r="BJ35" s="48"/>
      <c r="BK35" s="48"/>
      <c r="BL35" s="55"/>
      <c r="BM35" s="55"/>
      <c r="BN35" s="55"/>
      <c r="BO35" s="48"/>
      <c r="BP35" s="48"/>
      <c r="BQ35" s="48"/>
      <c r="BR35" s="55"/>
      <c r="BS35" s="55"/>
      <c r="BT35" s="55"/>
      <c r="BU35" s="48"/>
      <c r="BV35" s="48"/>
      <c r="BW35" s="48"/>
      <c r="BX35" s="55"/>
      <c r="BY35" s="55"/>
      <c r="BZ35" s="55"/>
    </row>
    <row r="36" spans="1:78">
      <c r="A36" s="51" t="s">
        <v>42</v>
      </c>
      <c r="Z36" s="55">
        <f t="shared" ref="Z36:AJ39" si="38">+(N15+Z15)/B15</f>
        <v>0.82122471549466547</v>
      </c>
      <c r="AA36" s="55">
        <f t="shared" si="38"/>
        <v>0.73271231059507935</v>
      </c>
      <c r="AB36" s="55">
        <f t="shared" si="38"/>
        <v>0.70140274837643268</v>
      </c>
      <c r="AC36" s="55">
        <f t="shared" si="38"/>
        <v>0.76912401186036883</v>
      </c>
      <c r="AD36" s="55">
        <f t="shared" si="38"/>
        <v>0.73157323380482076</v>
      </c>
      <c r="AE36" s="55">
        <f t="shared" si="38"/>
        <v>0.72435912246005441</v>
      </c>
      <c r="AF36" s="55">
        <f t="shared" si="38"/>
        <v>0.74059045558669623</v>
      </c>
      <c r="AG36" s="55">
        <f t="shared" si="38"/>
        <v>0.74046608799738445</v>
      </c>
      <c r="AH36" s="55">
        <f t="shared" si="38"/>
        <v>0.70176545722152894</v>
      </c>
      <c r="AI36" s="55">
        <f t="shared" si="38"/>
        <v>0.64772562131873335</v>
      </c>
      <c r="AJ36" s="55">
        <f t="shared" si="38"/>
        <v>0.60942981360093995</v>
      </c>
      <c r="AK36" s="55">
        <f>+(Y15+AK15)/M15</f>
        <v>0.34402906331627042</v>
      </c>
      <c r="AL36" s="62">
        <f t="shared" ref="AL36:AV39" si="39">+AL15/B15</f>
        <v>3.7894807927829309E-2</v>
      </c>
      <c r="AM36" s="62">
        <f t="shared" si="39"/>
        <v>3.5286721938678489E-2</v>
      </c>
      <c r="AN36" s="62">
        <f t="shared" si="39"/>
        <v>3.7121135078686182E-2</v>
      </c>
      <c r="AO36" s="62">
        <f t="shared" si="39"/>
        <v>4.2144648206366431E-2</v>
      </c>
      <c r="AP36" s="62">
        <f t="shared" si="39"/>
        <v>5.0312952675864914E-2</v>
      </c>
      <c r="AQ36" s="62">
        <f t="shared" si="39"/>
        <v>4.4259917523784595E-2</v>
      </c>
      <c r="AR36" s="62">
        <f t="shared" si="39"/>
        <v>5.0812816886575497E-2</v>
      </c>
      <c r="AS36" s="62">
        <f t="shared" si="39"/>
        <v>5.7342882819456958E-2</v>
      </c>
      <c r="AT36" s="62">
        <f t="shared" si="39"/>
        <v>6.0985112140664606E-2</v>
      </c>
      <c r="AU36" s="62">
        <f t="shared" si="39"/>
        <v>7.5606752440757402E-2</v>
      </c>
      <c r="AV36" s="62">
        <f t="shared" si="39"/>
        <v>0.14593543365984069</v>
      </c>
      <c r="AW36" s="62">
        <f>+AW15/M15</f>
        <v>0.37730943324874011</v>
      </c>
      <c r="AX36" s="62">
        <f t="shared" ref="AX36:BH39" si="40">+AX15/B15</f>
        <v>3.5614801990368511E-2</v>
      </c>
      <c r="AY36" s="62">
        <f t="shared" si="40"/>
        <v>3.1461538628661107E-2</v>
      </c>
      <c r="AZ36" s="62">
        <f t="shared" si="40"/>
        <v>3.1405625376216696E-2</v>
      </c>
      <c r="BA36" s="62">
        <f t="shared" si="40"/>
        <v>3.3620714899575813E-2</v>
      </c>
      <c r="BB36" s="62">
        <f t="shared" si="40"/>
        <v>3.9242223521631807E-2</v>
      </c>
      <c r="BC36" s="62">
        <f t="shared" si="40"/>
        <v>3.5307200817917071E-2</v>
      </c>
      <c r="BD36" s="62">
        <f t="shared" si="40"/>
        <v>3.8032866968824436E-2</v>
      </c>
      <c r="BE36" s="62">
        <f t="shared" si="40"/>
        <v>3.8694777024767583E-2</v>
      </c>
      <c r="BF36" s="62">
        <f t="shared" si="40"/>
        <v>3.8608158715132082E-2</v>
      </c>
      <c r="BG36" s="62">
        <f t="shared" si="40"/>
        <v>4.0037356224616516E-2</v>
      </c>
      <c r="BH36" s="62">
        <f t="shared" si="40"/>
        <v>4.3407802756065955E-2</v>
      </c>
      <c r="BI36" s="62">
        <f>+BI15/M15</f>
        <v>4.3471446707521046E-2</v>
      </c>
      <c r="BJ36" s="48"/>
      <c r="BK36" s="48"/>
      <c r="BL36" s="55">
        <f>+(BK15+BL15)/BJ15</f>
        <v>0.68665134707972308</v>
      </c>
      <c r="BM36" s="55">
        <f>BM15/BJ15</f>
        <v>8.5409864827278845E-2</v>
      </c>
      <c r="BN36" s="55">
        <f>BN15/BJ15</f>
        <v>3.7358405556271679E-2</v>
      </c>
      <c r="BO36" s="48"/>
      <c r="BP36" s="48"/>
      <c r="BQ36" s="48"/>
      <c r="BR36" s="55">
        <f>+(BQ15+BR15)/BP15</f>
        <v>0.77214684693094771</v>
      </c>
      <c r="BS36" s="55">
        <f>BS15/BP15</f>
        <v>3.6448690838099027E-2</v>
      </c>
      <c r="BT36" s="55">
        <f>BT15/BP15</f>
        <v>3.3311923499973618E-2</v>
      </c>
      <c r="BU36" s="48"/>
      <c r="BV36" s="48"/>
      <c r="BW36" s="48"/>
      <c r="BX36" s="55">
        <f>+(BW15+BX15)/BV15</f>
        <v>0.66921895446256741</v>
      </c>
      <c r="BY36" s="55">
        <f>BY15/BV15</f>
        <v>9.5392968142207574E-2</v>
      </c>
      <c r="BZ36" s="55">
        <f>BZ15/BV15</f>
        <v>3.8183476630730726E-2</v>
      </c>
    </row>
    <row r="37" spans="1:78">
      <c r="A37" s="51" t="s">
        <v>55</v>
      </c>
      <c r="Z37" s="55">
        <f t="shared" si="38"/>
        <v>0.71944361809132185</v>
      </c>
      <c r="AA37" s="55">
        <f t="shared" si="38"/>
        <v>0.71999383307380049</v>
      </c>
      <c r="AB37" s="55">
        <f t="shared" si="38"/>
        <v>0.65809686360584274</v>
      </c>
      <c r="AC37" s="55">
        <f t="shared" si="38"/>
        <v>0.72398541864857491</v>
      </c>
      <c r="AD37" s="55">
        <f t="shared" si="38"/>
        <v>0.726372691550213</v>
      </c>
      <c r="AE37" s="55">
        <f t="shared" si="38"/>
        <v>0.70066627426564076</v>
      </c>
      <c r="AF37" s="55">
        <f t="shared" si="38"/>
        <v>0.73381686591398543</v>
      </c>
      <c r="AG37" s="55">
        <f t="shared" si="38"/>
        <v>0.70258233371956036</v>
      </c>
      <c r="AH37" s="55">
        <f t="shared" si="38"/>
        <v>0.69281438345783219</v>
      </c>
      <c r="AI37" s="55">
        <f t="shared" si="38"/>
        <v>0.63408238179918985</v>
      </c>
      <c r="AJ37" s="55">
        <f t="shared" si="38"/>
        <v>1.0021290641586733</v>
      </c>
      <c r="AK37" s="55">
        <f>+(Y16+AK16)/M16</f>
        <v>0.33378922568010777</v>
      </c>
      <c r="AL37" s="62">
        <f t="shared" si="39"/>
        <v>3.0029448244349805E-2</v>
      </c>
      <c r="AM37" s="62">
        <f t="shared" si="39"/>
        <v>3.3718045204201894E-2</v>
      </c>
      <c r="AN37" s="62">
        <f t="shared" si="39"/>
        <v>3.3289989237798273E-2</v>
      </c>
      <c r="AO37" s="62">
        <f t="shared" si="39"/>
        <v>3.6439379007168517E-2</v>
      </c>
      <c r="AP37" s="62">
        <f t="shared" si="39"/>
        <v>3.9435759355989808E-2</v>
      </c>
      <c r="AQ37" s="62">
        <f t="shared" si="39"/>
        <v>4.2101933574516755E-2</v>
      </c>
      <c r="AR37" s="62">
        <f t="shared" si="39"/>
        <v>4.966525391833921E-2</v>
      </c>
      <c r="AS37" s="62">
        <f t="shared" si="39"/>
        <v>5.8617701577091494E-2</v>
      </c>
      <c r="AT37" s="62">
        <f t="shared" si="39"/>
        <v>6.5886365907543099E-2</v>
      </c>
      <c r="AU37" s="62">
        <f t="shared" si="39"/>
        <v>8.9551133719923001E-2</v>
      </c>
      <c r="AV37" s="62">
        <f t="shared" si="39"/>
        <v>0.22429122022229617</v>
      </c>
      <c r="AW37" s="62">
        <f>+AW16/M16</f>
        <v>0.35757463050530525</v>
      </c>
      <c r="AX37" s="62">
        <f t="shared" si="40"/>
        <v>1.2451163058055784E-2</v>
      </c>
      <c r="AY37" s="62">
        <f t="shared" si="40"/>
        <v>1.3736579920097228E-2</v>
      </c>
      <c r="AZ37" s="62">
        <f t="shared" si="40"/>
        <v>1.2354379261475748E-2</v>
      </c>
      <c r="BA37" s="62">
        <f t="shared" si="40"/>
        <v>1.3409671649017683E-2</v>
      </c>
      <c r="BB37" s="62">
        <f t="shared" si="40"/>
        <v>1.389762483355352E-2</v>
      </c>
      <c r="BC37" s="62">
        <f t="shared" si="40"/>
        <v>1.4500664668690214E-2</v>
      </c>
      <c r="BD37" s="62">
        <f t="shared" si="40"/>
        <v>1.6211784806855947E-2</v>
      </c>
      <c r="BE37" s="62">
        <f t="shared" si="40"/>
        <v>1.7408211273266003E-2</v>
      </c>
      <c r="BF37" s="62">
        <f t="shared" si="40"/>
        <v>1.8024578626063135E-2</v>
      </c>
      <c r="BG37" s="62">
        <f t="shared" si="40"/>
        <v>1.7699745567905996E-2</v>
      </c>
      <c r="BH37" s="62">
        <f t="shared" si="40"/>
        <v>3.2318398043991968E-2</v>
      </c>
      <c r="BI37" s="62">
        <f>+BI16/M16</f>
        <v>2.0683395258208771E-2</v>
      </c>
      <c r="BJ37" s="48"/>
      <c r="BK37" s="48"/>
      <c r="BL37" s="55">
        <f>+(BK16+BL16)/BJ16</f>
        <v>0.68197982166988158</v>
      </c>
      <c r="BM37" s="55">
        <f>BM16/BJ16</f>
        <v>8.6277383520847739E-2</v>
      </c>
      <c r="BN37" s="55">
        <f>BN16/BJ16</f>
        <v>1.6426468708484201E-2</v>
      </c>
      <c r="BO37" s="48"/>
      <c r="BP37" s="48"/>
      <c r="BQ37" s="48"/>
      <c r="BR37" s="55">
        <f>+(BQ16+BR16)/BP16</f>
        <v>0.71973084013100419</v>
      </c>
      <c r="BS37" s="55">
        <f>BS16/BP16</f>
        <v>3.1954961682028868E-2</v>
      </c>
      <c r="BT37" s="55">
        <f>BT16/BP16</f>
        <v>1.3122173598871092E-2</v>
      </c>
      <c r="BU37" s="48"/>
      <c r="BV37" s="48"/>
      <c r="BW37" s="48"/>
      <c r="BX37" s="55">
        <f>+(BW16+BX16)/BV16</f>
        <v>0.67408001005519491</v>
      </c>
      <c r="BY37" s="55">
        <f>BY16/BV16</f>
        <v>9.7644941707977176E-2</v>
      </c>
      <c r="BZ37" s="55">
        <f>BZ16/BV16</f>
        <v>1.7117928434588179E-2</v>
      </c>
    </row>
    <row r="38" spans="1:78">
      <c r="A38" s="51" t="s">
        <v>59</v>
      </c>
      <c r="Z38" s="55">
        <f t="shared" si="38"/>
        <v>0.71644898881482333</v>
      </c>
      <c r="AA38" s="55">
        <f t="shared" si="38"/>
        <v>0.82480984241081445</v>
      </c>
      <c r="AB38" s="55">
        <f t="shared" si="38"/>
        <v>0.74635940392018585</v>
      </c>
      <c r="AC38" s="55">
        <f t="shared" si="38"/>
        <v>0.71833139764309217</v>
      </c>
      <c r="AD38" s="55">
        <f t="shared" si="38"/>
        <v>0.7093057410511211</v>
      </c>
      <c r="AE38" s="55">
        <f t="shared" si="38"/>
        <v>1.2618105560244375</v>
      </c>
      <c r="AF38" s="55">
        <f t="shared" si="38"/>
        <v>0.72806720884103726</v>
      </c>
      <c r="AG38" s="55">
        <f t="shared" si="38"/>
        <v>0.70058810155716911</v>
      </c>
      <c r="AH38" s="55">
        <f t="shared" si="38"/>
        <v>0.69991655145359499</v>
      </c>
      <c r="AI38" s="55">
        <f t="shared" si="38"/>
        <v>0.63637748417891149</v>
      </c>
      <c r="AJ38" s="55">
        <f t="shared" si="38"/>
        <v>1.010480603108963</v>
      </c>
      <c r="AK38" s="55">
        <f>+(Y17+AK17)/M17</f>
        <v>0.33647016207965175</v>
      </c>
      <c r="AL38" s="62">
        <f t="shared" si="39"/>
        <v>2.3137473055168847E-2</v>
      </c>
      <c r="AM38" s="62">
        <f t="shared" si="39"/>
        <v>2.9189039607573228E-2</v>
      </c>
      <c r="AN38" s="62">
        <f t="shared" si="39"/>
        <v>2.7478490483041761E-2</v>
      </c>
      <c r="AO38" s="62">
        <f t="shared" si="39"/>
        <v>3.2292689380146455E-2</v>
      </c>
      <c r="AP38" s="62">
        <f t="shared" si="39"/>
        <v>3.3826783935055817E-2</v>
      </c>
      <c r="AQ38" s="62">
        <f t="shared" si="39"/>
        <v>7.0542240698602016E-2</v>
      </c>
      <c r="AR38" s="62">
        <f t="shared" si="39"/>
        <v>4.4412518056785907E-2</v>
      </c>
      <c r="AS38" s="62">
        <f t="shared" si="39"/>
        <v>4.8115775717583388E-2</v>
      </c>
      <c r="AT38" s="62">
        <f t="shared" si="39"/>
        <v>5.7989747346107588E-2</v>
      </c>
      <c r="AU38" s="62">
        <f t="shared" si="39"/>
        <v>0.10138244708705452</v>
      </c>
      <c r="AV38" s="62">
        <f t="shared" si="39"/>
        <v>0.23120402630572737</v>
      </c>
      <c r="AW38" s="62">
        <f>+AW17/M17</f>
        <v>0.40373039895757451</v>
      </c>
      <c r="AX38" s="62">
        <f t="shared" si="40"/>
        <v>0</v>
      </c>
      <c r="AY38" s="62">
        <f t="shared" si="40"/>
        <v>0</v>
      </c>
      <c r="AZ38" s="62">
        <f t="shared" si="40"/>
        <v>0</v>
      </c>
      <c r="BA38" s="62">
        <f t="shared" si="40"/>
        <v>0</v>
      </c>
      <c r="BB38" s="62">
        <f t="shared" si="40"/>
        <v>0</v>
      </c>
      <c r="BC38" s="62">
        <f t="shared" si="40"/>
        <v>0</v>
      </c>
      <c r="BD38" s="62">
        <f t="shared" si="40"/>
        <v>0</v>
      </c>
      <c r="BE38" s="62">
        <f t="shared" si="40"/>
        <v>0</v>
      </c>
      <c r="BF38" s="62">
        <f t="shared" si="40"/>
        <v>0</v>
      </c>
      <c r="BG38" s="62">
        <f t="shared" si="40"/>
        <v>0</v>
      </c>
      <c r="BH38" s="62">
        <f t="shared" si="40"/>
        <v>0</v>
      </c>
      <c r="BI38" s="62">
        <f>+BI17/M17</f>
        <v>0</v>
      </c>
      <c r="BJ38" s="48"/>
      <c r="BK38" s="48"/>
      <c r="BL38" s="55">
        <f>+(BK17+BL17)/BJ17</f>
        <v>0.72469354593255808</v>
      </c>
      <c r="BM38" s="55">
        <f>BM17/BJ17</f>
        <v>9.0697663618079877E-2</v>
      </c>
      <c r="BN38" s="55"/>
      <c r="BO38" s="48"/>
      <c r="BP38" s="48"/>
      <c r="BQ38" s="48"/>
      <c r="BR38" s="55">
        <f>+(BQ17+BR17)/BP17</f>
        <v>0.76919609174138326</v>
      </c>
      <c r="BS38" s="55">
        <f>BS17/BP17</f>
        <v>2.6083210313724466E-2</v>
      </c>
      <c r="BT38" s="55"/>
      <c r="BU38" s="48"/>
      <c r="BV38" s="48"/>
      <c r="BW38" s="48"/>
      <c r="BX38" s="55">
        <f>+(BW17+BX17)/BV17</f>
        <v>0.71555728828077381</v>
      </c>
      <c r="BY38" s="55">
        <f>BY17/BV17</f>
        <v>0.10396284390582672</v>
      </c>
      <c r="BZ38" s="55"/>
    </row>
    <row r="39" spans="1:78">
      <c r="A39" s="51" t="s">
        <v>65</v>
      </c>
      <c r="Z39" s="55">
        <f t="shared" si="38"/>
        <v>0.74950872234592492</v>
      </c>
      <c r="AA39" s="55">
        <f t="shared" si="38"/>
        <v>0.73313322100264966</v>
      </c>
      <c r="AB39" s="55">
        <f t="shared" si="38"/>
        <v>0.69662122577556673</v>
      </c>
      <c r="AC39" s="55">
        <f t="shared" si="38"/>
        <v>0.67877565497159309</v>
      </c>
      <c r="AD39" s="55">
        <f t="shared" si="38"/>
        <v>0.6743268491231813</v>
      </c>
      <c r="AE39" s="55">
        <f t="shared" si="38"/>
        <v>0.69037345848398834</v>
      </c>
      <c r="AF39" s="55">
        <f t="shared" si="38"/>
        <v>0.69000235629456341</v>
      </c>
      <c r="AG39" s="55">
        <f t="shared" si="38"/>
        <v>0.69538176883080505</v>
      </c>
      <c r="AH39" s="55">
        <f t="shared" si="38"/>
        <v>0.652328805824826</v>
      </c>
      <c r="AI39" s="55">
        <f t="shared" si="38"/>
        <v>0.627076401440404</v>
      </c>
      <c r="AJ39" s="55">
        <f t="shared" si="38"/>
        <v>0.51330471591509508</v>
      </c>
      <c r="AK39" s="55">
        <f>+(Y18+AK18)/M18</f>
        <v>0.17615679902365131</v>
      </c>
      <c r="AL39" s="62">
        <f t="shared" si="39"/>
        <v>0</v>
      </c>
      <c r="AM39" s="62">
        <f t="shared" si="39"/>
        <v>0</v>
      </c>
      <c r="AN39" s="62">
        <f t="shared" si="39"/>
        <v>0</v>
      </c>
      <c r="AO39" s="62">
        <f t="shared" si="39"/>
        <v>5.1531252033549821E-6</v>
      </c>
      <c r="AP39" s="62">
        <f t="shared" si="39"/>
        <v>1.6769232843710369E-5</v>
      </c>
      <c r="AQ39" s="62">
        <f t="shared" si="39"/>
        <v>1.7201354037533905E-5</v>
      </c>
      <c r="AR39" s="62">
        <f t="shared" si="39"/>
        <v>3.7604025693004088E-5</v>
      </c>
      <c r="AS39" s="62">
        <f t="shared" si="39"/>
        <v>6.4157742874827302E-5</v>
      </c>
      <c r="AT39" s="62">
        <f t="shared" si="39"/>
        <v>6.0539410744643224E-5</v>
      </c>
      <c r="AU39" s="62">
        <f t="shared" si="39"/>
        <v>6.3991070795103521E-5</v>
      </c>
      <c r="AV39" s="62">
        <f t="shared" si="39"/>
        <v>2.1145962145096645E-4</v>
      </c>
      <c r="AW39" s="62">
        <f>+AW18/M18</f>
        <v>5.5902131455782822E-3</v>
      </c>
      <c r="AX39" s="62">
        <f t="shared" si="40"/>
        <v>0</v>
      </c>
      <c r="AY39" s="62">
        <f t="shared" si="40"/>
        <v>0</v>
      </c>
      <c r="AZ39" s="62">
        <f t="shared" si="40"/>
        <v>0</v>
      </c>
      <c r="BA39" s="62">
        <f t="shared" si="40"/>
        <v>0</v>
      </c>
      <c r="BB39" s="62">
        <f t="shared" si="40"/>
        <v>0</v>
      </c>
      <c r="BC39" s="62">
        <f t="shared" si="40"/>
        <v>0</v>
      </c>
      <c r="BD39" s="62">
        <f t="shared" si="40"/>
        <v>0</v>
      </c>
      <c r="BE39" s="62">
        <f t="shared" si="40"/>
        <v>0</v>
      </c>
      <c r="BF39" s="62">
        <f t="shared" si="40"/>
        <v>0</v>
      </c>
      <c r="BG39" s="62">
        <f t="shared" si="40"/>
        <v>0</v>
      </c>
      <c r="BH39" s="62">
        <f t="shared" si="40"/>
        <v>0</v>
      </c>
      <c r="BI39" s="62">
        <f>+BI18/M18</f>
        <v>0</v>
      </c>
      <c r="BJ39" s="48"/>
      <c r="BK39" s="48"/>
      <c r="BL39" s="55">
        <f>+(BK18+BL18)/BJ18</f>
        <v>0.63355903061051755</v>
      </c>
      <c r="BM39" s="55"/>
      <c r="BN39" s="55"/>
      <c r="BO39" s="48"/>
      <c r="BP39" s="48"/>
      <c r="BQ39" s="48"/>
      <c r="BR39" s="55">
        <f>+(BQ18+BR18)/BP18</f>
        <v>0.7410780875992542</v>
      </c>
      <c r="BS39" s="55"/>
      <c r="BT39" s="55"/>
      <c r="BU39" s="48"/>
      <c r="BV39" s="48"/>
      <c r="BW39" s="48"/>
      <c r="BX39" s="55">
        <f>+(BW18+BX18)/BV18</f>
        <v>0.61242901029722807</v>
      </c>
      <c r="BY39" s="55"/>
      <c r="BZ39" s="55"/>
    </row>
    <row r="40" spans="1:78">
      <c r="A40" s="54"/>
    </row>
    <row r="41" spans="1:78">
      <c r="A41" s="54" t="s">
        <v>97</v>
      </c>
    </row>
    <row r="42" spans="1:78">
      <c r="A42" s="51" t="s">
        <v>70</v>
      </c>
      <c r="Z42" s="55"/>
      <c r="AA42" s="55"/>
      <c r="AB42" s="55"/>
      <c r="AC42" s="55"/>
      <c r="AD42" s="55"/>
      <c r="AE42" s="55"/>
      <c r="AF42" s="55"/>
      <c r="AG42" s="55"/>
      <c r="AH42" s="55"/>
      <c r="AI42" s="55"/>
      <c r="AJ42" s="55"/>
      <c r="AK42" s="55">
        <f>+(Y21+AK21)/M21</f>
        <v>0.25309103349337614</v>
      </c>
      <c r="AL42" s="62"/>
      <c r="AM42" s="62"/>
      <c r="AN42" s="62"/>
      <c r="AO42" s="62"/>
      <c r="AP42" s="62"/>
      <c r="AQ42" s="62"/>
      <c r="AR42" s="62"/>
      <c r="AS42" s="62"/>
      <c r="AT42" s="62"/>
      <c r="AU42" s="62"/>
      <c r="AV42" s="62"/>
      <c r="AW42" s="62">
        <f>+AW21/M21</f>
        <v>0.664544765646913</v>
      </c>
      <c r="AX42" s="62"/>
      <c r="AY42" s="62"/>
      <c r="AZ42" s="62"/>
      <c r="BA42" s="62"/>
      <c r="BB42" s="62"/>
      <c r="BC42" s="62"/>
      <c r="BD42" s="62"/>
      <c r="BE42" s="62"/>
      <c r="BF42" s="62"/>
      <c r="BG42" s="62"/>
      <c r="BH42" s="62"/>
      <c r="BI42" s="62">
        <f>+BI21/M21</f>
        <v>2.2830240430357387E-2</v>
      </c>
      <c r="BJ42" s="48"/>
      <c r="BK42" s="48"/>
      <c r="BL42" s="55"/>
      <c r="BM42" s="55"/>
      <c r="BN42" s="55"/>
      <c r="BO42" s="48"/>
      <c r="BP42" s="48"/>
      <c r="BQ42" s="48"/>
      <c r="BR42" s="55"/>
      <c r="BS42" s="55"/>
      <c r="BT42" s="55"/>
      <c r="BU42" s="48"/>
      <c r="BV42" s="48"/>
      <c r="BW42" s="48"/>
      <c r="BX42" s="55"/>
      <c r="BY42" s="55"/>
      <c r="BZ42" s="55"/>
    </row>
    <row r="43" spans="1:78">
      <c r="A43" s="51" t="s">
        <v>42</v>
      </c>
      <c r="Z43" s="55">
        <f t="shared" ref="Z43:AJ46" si="41">+(N22+Z22)/B22</f>
        <v>0.94639748269020207</v>
      </c>
      <c r="AA43" s="55">
        <f t="shared" si="41"/>
        <v>0.95034920629928155</v>
      </c>
      <c r="AB43" s="55">
        <f t="shared" si="41"/>
        <v>0.93830487396055162</v>
      </c>
      <c r="AC43" s="55">
        <f t="shared" si="41"/>
        <v>0.952613014384041</v>
      </c>
      <c r="AD43" s="55">
        <f t="shared" si="41"/>
        <v>0.93888811020993501</v>
      </c>
      <c r="AE43" s="55">
        <f t="shared" si="41"/>
        <v>0.94224208584803437</v>
      </c>
      <c r="AF43" s="55">
        <f t="shared" si="41"/>
        <v>0.93294083296502173</v>
      </c>
      <c r="AG43" s="55">
        <f t="shared" si="41"/>
        <v>0.92313062710551019</v>
      </c>
      <c r="AH43" s="55">
        <f t="shared" si="41"/>
        <v>0.89559260431580445</v>
      </c>
      <c r="AI43" s="55">
        <f t="shared" si="41"/>
        <v>0.87064052251684187</v>
      </c>
      <c r="AJ43" s="55">
        <f t="shared" si="41"/>
        <v>0.78299140590354022</v>
      </c>
      <c r="AK43" s="55">
        <f>+(Y22+AK22)/M22</f>
        <v>0.31667046650177721</v>
      </c>
      <c r="AL43" s="62">
        <f t="shared" ref="AL43:AV45" si="42">+AL22/B22</f>
        <v>1.4786600538535361E-2</v>
      </c>
      <c r="AM43" s="62">
        <f t="shared" si="42"/>
        <v>1.4981381847359447E-2</v>
      </c>
      <c r="AN43" s="62">
        <f t="shared" si="42"/>
        <v>1.5809069077937693E-2</v>
      </c>
      <c r="AO43" s="62">
        <f t="shared" si="42"/>
        <v>1.8063267265114542E-2</v>
      </c>
      <c r="AP43" s="62">
        <f t="shared" si="42"/>
        <v>2.0748469012253658E-2</v>
      </c>
      <c r="AQ43" s="62">
        <f t="shared" si="42"/>
        <v>2.2514621788755861E-2</v>
      </c>
      <c r="AR43" s="62">
        <f t="shared" si="42"/>
        <v>2.8990506033607491E-2</v>
      </c>
      <c r="AS43" s="62">
        <f t="shared" si="42"/>
        <v>3.9209005748135267E-2</v>
      </c>
      <c r="AT43" s="62">
        <f t="shared" si="42"/>
        <v>5.3162947608445414E-2</v>
      </c>
      <c r="AU43" s="62">
        <f t="shared" si="42"/>
        <v>7.7626824383701637E-2</v>
      </c>
      <c r="AV43" s="62">
        <f t="shared" si="42"/>
        <v>0.16589261863740851</v>
      </c>
      <c r="AW43" s="62">
        <f>+AW22/M22</f>
        <v>0.62603215441632487</v>
      </c>
      <c r="AX43" s="62">
        <f t="shared" ref="AX43:BH44" si="43">+AX22/B22</f>
        <v>1.0469627001034609E-2</v>
      </c>
      <c r="AY43" s="62">
        <f t="shared" si="43"/>
        <v>1.0617323953456445E-2</v>
      </c>
      <c r="AZ43" s="62">
        <f t="shared" si="43"/>
        <v>1.0316078469830684E-2</v>
      </c>
      <c r="BA43" s="62">
        <f t="shared" si="43"/>
        <v>1.1525000162340022E-2</v>
      </c>
      <c r="BB43" s="62">
        <f t="shared" si="43"/>
        <v>1.1964144818095815E-2</v>
      </c>
      <c r="BC43" s="62">
        <f t="shared" si="43"/>
        <v>1.1809534447123125E-2</v>
      </c>
      <c r="BD43" s="62">
        <f t="shared" si="43"/>
        <v>1.2688234627365201E-2</v>
      </c>
      <c r="BE43" s="62">
        <f t="shared" si="43"/>
        <v>1.4473862622965272E-2</v>
      </c>
      <c r="BF43" s="62">
        <f t="shared" si="43"/>
        <v>1.5368567851003236E-2</v>
      </c>
      <c r="BG43" s="62">
        <f t="shared" si="43"/>
        <v>1.5199646227062387E-2</v>
      </c>
      <c r="BH43" s="62">
        <f t="shared" si="43"/>
        <v>1.6227410921646836E-2</v>
      </c>
      <c r="BI43" s="62">
        <f>+BI22/M22</f>
        <v>1.8995338270535924E-2</v>
      </c>
      <c r="BJ43" s="48"/>
      <c r="BK43" s="48"/>
      <c r="BL43" s="55">
        <f>+(BK22+BL22)/BJ22</f>
        <v>0.86468909423059159</v>
      </c>
      <c r="BM43" s="55">
        <f>BM22/BJ22</f>
        <v>9.2701870923439553E-2</v>
      </c>
      <c r="BN43" s="55">
        <f>BN22/BJ22</f>
        <v>1.3371184218509247E-2</v>
      </c>
      <c r="BO43" s="48"/>
      <c r="BP43" s="48"/>
      <c r="BQ43" s="48"/>
      <c r="BR43" s="55">
        <f>+(BQ22+BR22)/BP22</f>
        <v>0.94850616176448677</v>
      </c>
      <c r="BS43" s="55">
        <f>BS22/BP22</f>
        <v>1.4890537784813272E-2</v>
      </c>
      <c r="BT43" s="55">
        <f>BT22/BP22</f>
        <v>1.0548439565808107E-2</v>
      </c>
      <c r="BU43" s="48"/>
      <c r="BV43" s="48"/>
      <c r="BW43" s="48"/>
      <c r="BX43" s="55">
        <f>+(BW22+BX22)/BV22</f>
        <v>0.84911524389507054</v>
      </c>
      <c r="BY43" s="55">
        <f>BY22/BV22</f>
        <v>0.10715981000867757</v>
      </c>
      <c r="BZ43" s="55">
        <f>BZ22/BV22</f>
        <v>1.3895671701190293E-2</v>
      </c>
    </row>
    <row r="44" spans="1:78">
      <c r="A44" s="51" t="s">
        <v>55</v>
      </c>
      <c r="Z44" s="55">
        <f t="shared" si="41"/>
        <v>0.93611097054884207</v>
      </c>
      <c r="AA44" s="55">
        <f t="shared" si="41"/>
        <v>0.9457735311055997</v>
      </c>
      <c r="AB44" s="55">
        <f t="shared" si="41"/>
        <v>0.93164647195890715</v>
      </c>
      <c r="AC44" s="55">
        <f t="shared" si="41"/>
        <v>0.94325311168632053</v>
      </c>
      <c r="AD44" s="55">
        <f t="shared" si="41"/>
        <v>0.94527887086928175</v>
      </c>
      <c r="AE44" s="55">
        <f t="shared" si="41"/>
        <v>0.94119917824995725</v>
      </c>
      <c r="AF44" s="55">
        <f t="shared" si="41"/>
        <v>0.93359738868856701</v>
      </c>
      <c r="AG44" s="55">
        <f t="shared" si="41"/>
        <v>0.92586613399991535</v>
      </c>
      <c r="AH44" s="55">
        <f t="shared" si="41"/>
        <v>0.92243880246796628</v>
      </c>
      <c r="AI44" s="55">
        <f t="shared" si="41"/>
        <v>0.89622459755334427</v>
      </c>
      <c r="AJ44" s="55">
        <f t="shared" si="41"/>
        <v>0.80837755070786899</v>
      </c>
      <c r="AK44" s="55">
        <f>+(Y23+AK23)/M23</f>
        <v>0.32027047494900163</v>
      </c>
      <c r="AL44" s="62">
        <f t="shared" si="42"/>
        <v>1.4871116188049942E-2</v>
      </c>
      <c r="AM44" s="62">
        <f t="shared" si="42"/>
        <v>1.5276111014497171E-2</v>
      </c>
      <c r="AN44" s="62">
        <f t="shared" si="42"/>
        <v>1.5691918505905764E-2</v>
      </c>
      <c r="AO44" s="62">
        <f t="shared" si="42"/>
        <v>1.6636460466722305E-2</v>
      </c>
      <c r="AP44" s="62">
        <f t="shared" si="42"/>
        <v>1.9412307153463319E-2</v>
      </c>
      <c r="AQ44" s="62">
        <f t="shared" si="42"/>
        <v>2.0822636835414382E-2</v>
      </c>
      <c r="AR44" s="62">
        <f t="shared" si="42"/>
        <v>2.6563753847399944E-2</v>
      </c>
      <c r="AS44" s="62">
        <f t="shared" si="42"/>
        <v>3.5690990898745584E-2</v>
      </c>
      <c r="AT44" s="62">
        <f t="shared" si="42"/>
        <v>5.0286356272763455E-2</v>
      </c>
      <c r="AU44" s="62">
        <f t="shared" si="42"/>
        <v>7.4966284229278549E-2</v>
      </c>
      <c r="AV44" s="62">
        <f t="shared" si="42"/>
        <v>0.15284007921347953</v>
      </c>
      <c r="AW44" s="62">
        <f>+AW23/M23</f>
        <v>0.61579123613185383</v>
      </c>
      <c r="AX44" s="62">
        <f t="shared" si="43"/>
        <v>5.0936984812591912E-3</v>
      </c>
      <c r="AY44" s="62">
        <f t="shared" si="43"/>
        <v>5.2055575541048995E-3</v>
      </c>
      <c r="AZ44" s="62">
        <f t="shared" si="43"/>
        <v>4.8580173875427297E-3</v>
      </c>
      <c r="BA44" s="62">
        <f t="shared" si="43"/>
        <v>4.7925370359559278E-3</v>
      </c>
      <c r="BB44" s="62">
        <f t="shared" si="43"/>
        <v>4.8570492637900241E-3</v>
      </c>
      <c r="BC44" s="62">
        <f t="shared" si="43"/>
        <v>4.983641728252601E-3</v>
      </c>
      <c r="BD44" s="62">
        <f t="shared" si="43"/>
        <v>5.2158448090244558E-3</v>
      </c>
      <c r="BE44" s="62">
        <f t="shared" si="43"/>
        <v>5.3976200201093141E-3</v>
      </c>
      <c r="BF44" s="62">
        <f t="shared" si="43"/>
        <v>6.7055457306411286E-3</v>
      </c>
      <c r="BG44" s="62">
        <f t="shared" si="43"/>
        <v>7.2657255918257696E-3</v>
      </c>
      <c r="BH44" s="62">
        <f t="shared" si="43"/>
        <v>7.1479955940597154E-3</v>
      </c>
      <c r="BI44" s="62">
        <f>+BI23/M23</f>
        <v>8.9043261155638057E-3</v>
      </c>
      <c r="BJ44" s="48"/>
      <c r="BK44" s="48"/>
      <c r="BL44" s="55">
        <f>+(BK23+BL23)/BJ23</f>
        <v>0.87205614911258356</v>
      </c>
      <c r="BM44" s="55">
        <f>BM23/BJ23</f>
        <v>8.7209110169266621E-2</v>
      </c>
      <c r="BN44" s="55">
        <f>BN23/BJ23</f>
        <v>5.8665992361039854E-3</v>
      </c>
      <c r="BO44" s="48"/>
      <c r="BP44" s="48"/>
      <c r="BQ44" s="48"/>
      <c r="BR44" s="55">
        <f>+(BQ23+BR23)/BP23</f>
        <v>0.94101021022687026</v>
      </c>
      <c r="BS44" s="55">
        <f>BS23/BP23</f>
        <v>1.507646203933558E-2</v>
      </c>
      <c r="BT44" s="55">
        <f>BT23/BP23</f>
        <v>5.1504147527706677E-3</v>
      </c>
      <c r="BU44" s="48"/>
      <c r="BV44" s="48"/>
      <c r="BW44" s="48"/>
      <c r="BX44" s="55">
        <f>+(BW23+BX23)/BV23</f>
        <v>0.85867245891588784</v>
      </c>
      <c r="BY44" s="55">
        <f>BY23/BV23</f>
        <v>0.10120975059620479</v>
      </c>
      <c r="BZ44" s="55">
        <f>BZ23/BV23</f>
        <v>6.0056076004224666E-3</v>
      </c>
    </row>
    <row r="45" spans="1:78">
      <c r="A45" s="51" t="s">
        <v>59</v>
      </c>
      <c r="Z45" s="55">
        <f t="shared" si="41"/>
        <v>0.95317418575668666</v>
      </c>
      <c r="AA45" s="55">
        <f t="shared" si="41"/>
        <v>0.95304532567385736</v>
      </c>
      <c r="AB45" s="55">
        <f t="shared" si="41"/>
        <v>0.94744419431303728</v>
      </c>
      <c r="AC45" s="55">
        <f t="shared" si="41"/>
        <v>0.94892996606453528</v>
      </c>
      <c r="AD45" s="55">
        <f t="shared" si="41"/>
        <v>0.94076929002952558</v>
      </c>
      <c r="AE45" s="55">
        <f t="shared" si="41"/>
        <v>0.9570174083687133</v>
      </c>
      <c r="AF45" s="55">
        <f t="shared" si="41"/>
        <v>0.92432322878556361</v>
      </c>
      <c r="AG45" s="55">
        <f t="shared" si="41"/>
        <v>0.91267306953587957</v>
      </c>
      <c r="AH45" s="55">
        <f t="shared" si="41"/>
        <v>0.89769827756398657</v>
      </c>
      <c r="AI45" s="55">
        <f t="shared" si="41"/>
        <v>0.87882180748580163</v>
      </c>
      <c r="AJ45" s="55">
        <f t="shared" si="41"/>
        <v>0.81530472450769642</v>
      </c>
      <c r="AK45" s="55">
        <f>+(Y24+AK24)/M24</f>
        <v>0.31008393678251195</v>
      </c>
      <c r="AL45" s="62">
        <f t="shared" si="42"/>
        <v>9.6717313309611086E-3</v>
      </c>
      <c r="AM45" s="62">
        <f t="shared" si="42"/>
        <v>1.0789779111004953E-2</v>
      </c>
      <c r="AN45" s="62">
        <f t="shared" si="42"/>
        <v>1.202778214236034E-2</v>
      </c>
      <c r="AO45" s="62">
        <f t="shared" si="42"/>
        <v>1.3766608931480559E-2</v>
      </c>
      <c r="AP45" s="62">
        <f t="shared" si="42"/>
        <v>1.6926615245060801E-2</v>
      </c>
      <c r="AQ45" s="62">
        <f t="shared" si="42"/>
        <v>2.2100124431952542E-2</v>
      </c>
      <c r="AR45" s="62">
        <f t="shared" si="42"/>
        <v>2.7146600280770497E-2</v>
      </c>
      <c r="AS45" s="62">
        <f t="shared" si="42"/>
        <v>3.481688279384669E-2</v>
      </c>
      <c r="AT45" s="62">
        <f t="shared" si="42"/>
        <v>4.9355604438995414E-2</v>
      </c>
      <c r="AU45" s="62">
        <f t="shared" si="42"/>
        <v>6.8556344997607419E-2</v>
      </c>
      <c r="AV45" s="62">
        <f t="shared" si="42"/>
        <v>0.14469218163437994</v>
      </c>
      <c r="AW45" s="62">
        <f>+AW24/M24</f>
        <v>0.61480728882653368</v>
      </c>
      <c r="AX45" s="62"/>
      <c r="AY45" s="62"/>
      <c r="AZ45" s="62"/>
      <c r="BA45" s="62"/>
      <c r="BB45" s="62"/>
      <c r="BC45" s="62"/>
      <c r="BD45" s="62"/>
      <c r="BE45" s="62"/>
      <c r="BF45" s="62"/>
      <c r="BG45" s="62"/>
      <c r="BH45" s="62"/>
      <c r="BI45" s="62"/>
      <c r="BJ45" s="48"/>
      <c r="BK45" s="48"/>
      <c r="BL45" s="55">
        <f>+(BK24+BL24)/BJ24</f>
        <v>0.86623459924139823</v>
      </c>
      <c r="BM45" s="55">
        <f>BM24/BJ24</f>
        <v>8.8686454227253367E-2</v>
      </c>
      <c r="BN45" s="55"/>
      <c r="BO45" s="48"/>
      <c r="BP45" s="48"/>
      <c r="BQ45" s="48"/>
      <c r="BR45" s="55">
        <f>+(BQ24+BR24)/BP24</f>
        <v>0.95310806565252904</v>
      </c>
      <c r="BS45" s="55">
        <f>BS24/BP24</f>
        <v>1.0245418962124088E-2</v>
      </c>
      <c r="BT45" s="55"/>
      <c r="BU45" s="48"/>
      <c r="BV45" s="48"/>
      <c r="BW45" s="48"/>
      <c r="BX45" s="55">
        <f>+(BW24+BX24)/BV24</f>
        <v>0.85004083733146563</v>
      </c>
      <c r="BY45" s="55">
        <f>BY24/BV24</f>
        <v>0.1033083578018227</v>
      </c>
      <c r="BZ45" s="55"/>
    </row>
    <row r="46" spans="1:78">
      <c r="A46" s="51" t="s">
        <v>65</v>
      </c>
      <c r="Z46" s="55">
        <f t="shared" si="41"/>
        <v>0.93632938156017431</v>
      </c>
      <c r="AA46" s="55">
        <f t="shared" si="41"/>
        <v>0.93041370001762169</v>
      </c>
      <c r="AB46" s="55">
        <f t="shared" si="41"/>
        <v>0.91815663929055635</v>
      </c>
      <c r="AC46" s="55">
        <f t="shared" si="41"/>
        <v>0.9169458905586495</v>
      </c>
      <c r="AD46" s="55">
        <f t="shared" si="41"/>
        <v>0.90811703341081418</v>
      </c>
      <c r="AE46" s="55">
        <f t="shared" si="41"/>
        <v>0.90833886191725777</v>
      </c>
      <c r="AF46" s="55">
        <f t="shared" si="41"/>
        <v>0.90097939716560249</v>
      </c>
      <c r="AG46" s="55">
        <f t="shared" si="41"/>
        <v>0.89476736208188301</v>
      </c>
      <c r="AH46" s="55">
        <f t="shared" si="41"/>
        <v>0.86655113965082786</v>
      </c>
      <c r="AI46" s="55">
        <f t="shared" si="41"/>
        <v>0.83451487336069796</v>
      </c>
      <c r="AJ46" s="55">
        <f t="shared" si="41"/>
        <v>0.69338852985154753</v>
      </c>
      <c r="AK46" s="55">
        <f>+(Y25+AK25)/M25</f>
        <v>0.18006094907295889</v>
      </c>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48"/>
      <c r="BK46" s="48"/>
      <c r="BL46" s="55">
        <f>+(BK25+BL25)/BJ25</f>
        <v>0.82896035853963412</v>
      </c>
      <c r="BM46" s="55"/>
      <c r="BN46" s="55"/>
      <c r="BO46" s="48"/>
      <c r="BP46" s="48"/>
      <c r="BQ46" s="48"/>
      <c r="BR46" s="55">
        <f>+(BQ25+BR25)/BP25</f>
        <v>0.9333451971044745</v>
      </c>
      <c r="BS46" s="55"/>
      <c r="BT46" s="55"/>
      <c r="BU46" s="48"/>
      <c r="BV46" s="48"/>
      <c r="BW46" s="48"/>
      <c r="BX46" s="55">
        <f>+(BW25+BX25)/BV25</f>
        <v>0.80959585414351332</v>
      </c>
      <c r="BY46" s="55"/>
      <c r="BZ46" s="55"/>
    </row>
    <row r="48" spans="1:78">
      <c r="W48" s="57" t="s">
        <v>102</v>
      </c>
      <c r="Y48" s="48"/>
      <c r="Z48" s="63">
        <f>AVERAGE(Z43:Z45)</f>
        <v>0.94522754633191031</v>
      </c>
      <c r="AA48" s="63">
        <f t="shared" ref="AA48:AK48" si="44">AVERAGE(AA43:AA45)</f>
        <v>0.94972268769291279</v>
      </c>
      <c r="AB48" s="63">
        <f t="shared" si="44"/>
        <v>0.93913184674416528</v>
      </c>
      <c r="AC48" s="63">
        <f t="shared" si="44"/>
        <v>0.94826536404496553</v>
      </c>
      <c r="AD48" s="63">
        <f t="shared" si="44"/>
        <v>0.94164542370291404</v>
      </c>
      <c r="AE48" s="63">
        <f t="shared" si="44"/>
        <v>0.94681955748890168</v>
      </c>
      <c r="AF48" s="63">
        <f>AVERAGE(AF43:AF45)</f>
        <v>0.93028715014638408</v>
      </c>
      <c r="AG48" s="63">
        <f t="shared" si="44"/>
        <v>0.92055661021376833</v>
      </c>
      <c r="AH48" s="63">
        <f t="shared" si="44"/>
        <v>0.90524322811591906</v>
      </c>
      <c r="AI48" s="63">
        <f t="shared" si="44"/>
        <v>0.8818956425186627</v>
      </c>
      <c r="AJ48" s="63">
        <f t="shared" si="44"/>
        <v>0.80222456037303524</v>
      </c>
      <c r="AK48" s="63">
        <f t="shared" si="44"/>
        <v>0.31567495941109697</v>
      </c>
      <c r="BJ48" s="57" t="s">
        <v>102</v>
      </c>
      <c r="BK48" s="48"/>
      <c r="BL48" s="63">
        <f>AVERAGE(BL43:BL45)</f>
        <v>0.86765994752819109</v>
      </c>
      <c r="BR48" s="63">
        <f>AVERAGE(BR43:BR45)</f>
        <v>0.94754147921462872</v>
      </c>
      <c r="BX48" s="63">
        <f>AVERAGE(BX43:BX45)</f>
        <v>0.85260951338080793</v>
      </c>
    </row>
    <row r="49" spans="23:76">
      <c r="W49" s="57" t="s">
        <v>98</v>
      </c>
      <c r="Y49" s="48"/>
      <c r="Z49" s="63">
        <f t="shared" ref="Z49:AK49" si="45">+Z46-Z48</f>
        <v>-8.8981647717359946E-3</v>
      </c>
      <c r="AA49" s="63">
        <f t="shared" si="45"/>
        <v>-1.93089876752911E-2</v>
      </c>
      <c r="AB49" s="63">
        <f t="shared" si="45"/>
        <v>-2.0975207453608924E-2</v>
      </c>
      <c r="AC49" s="63">
        <f t="shared" si="45"/>
        <v>-3.131947348631603E-2</v>
      </c>
      <c r="AD49" s="63">
        <f t="shared" si="45"/>
        <v>-3.3528390292099863E-2</v>
      </c>
      <c r="AE49" s="63">
        <f t="shared" si="45"/>
        <v>-3.8480695571643908E-2</v>
      </c>
      <c r="AF49" s="63">
        <f t="shared" si="45"/>
        <v>-2.9307752980781587E-2</v>
      </c>
      <c r="AG49" s="63">
        <f t="shared" si="45"/>
        <v>-2.5789248131885323E-2</v>
      </c>
      <c r="AH49" s="63">
        <f t="shared" si="45"/>
        <v>-3.8692088465091201E-2</v>
      </c>
      <c r="AI49" s="63">
        <f t="shared" si="45"/>
        <v>-4.7380769157964742E-2</v>
      </c>
      <c r="AJ49" s="63">
        <f t="shared" si="45"/>
        <v>-0.10883603052148771</v>
      </c>
      <c r="AK49" s="63">
        <f t="shared" si="45"/>
        <v>-0.13561401033813808</v>
      </c>
      <c r="BJ49" s="57" t="s">
        <v>98</v>
      </c>
      <c r="BK49" s="48"/>
      <c r="BL49" s="63">
        <f>+BL46-BL48</f>
        <v>-3.8699588988556965E-2</v>
      </c>
      <c r="BR49" s="63">
        <f>+BR46-BR48</f>
        <v>-1.4196282110154224E-2</v>
      </c>
      <c r="BX49" s="63">
        <f>+BX46-BX48</f>
        <v>-4.301365923729461E-2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F8404-8245-4C55-88C7-76069818A966}">
  <dimension ref="A1:N44"/>
  <sheetViews>
    <sheetView zoomScale="70" zoomScaleNormal="70" workbookViewId="0">
      <selection activeCell="J6" sqref="J6"/>
    </sheetView>
  </sheetViews>
  <sheetFormatPr defaultColWidth="8.85546875" defaultRowHeight="15"/>
  <cols>
    <col min="1" max="1" width="10" style="6" customWidth="1"/>
    <col min="2" max="2" width="8.85546875" style="6"/>
    <col min="3" max="3" width="29.42578125" style="6" customWidth="1"/>
    <col min="4" max="5" width="20.140625" style="6" bestFit="1" customWidth="1"/>
    <col min="6" max="8" width="21.5703125" style="6" customWidth="1"/>
    <col min="9" max="9" width="8.85546875" style="6"/>
    <col min="10" max="11" width="19.7109375" style="6" bestFit="1" customWidth="1"/>
    <col min="12" max="12" width="20.140625" style="6" bestFit="1" customWidth="1"/>
    <col min="13" max="13" width="18.85546875" style="6" bestFit="1" customWidth="1"/>
    <col min="14" max="14" width="16.42578125" style="6" bestFit="1" customWidth="1"/>
    <col min="15" max="16384" width="8.85546875" style="6"/>
  </cols>
  <sheetData>
    <row r="1" spans="1:14" ht="15.75" thickBot="1">
      <c r="A1" s="6" t="s">
        <v>66</v>
      </c>
    </row>
    <row r="2" spans="1:14" ht="15.75" thickBot="1">
      <c r="F2" s="47" t="s">
        <v>39</v>
      </c>
      <c r="G2" s="46" t="s">
        <v>38</v>
      </c>
      <c r="H2" s="45" t="s">
        <v>64</v>
      </c>
    </row>
    <row r="3" spans="1:14" ht="15.75" thickBot="1">
      <c r="F3" s="44"/>
      <c r="G3" s="44"/>
      <c r="H3" s="44"/>
    </row>
    <row r="4" spans="1:14" ht="60">
      <c r="B4" s="40" t="s">
        <v>54</v>
      </c>
      <c r="C4" s="39" t="s">
        <v>53</v>
      </c>
      <c r="D4" s="39" t="s">
        <v>5</v>
      </c>
      <c r="E4" s="38" t="s">
        <v>63</v>
      </c>
      <c r="F4" s="37" t="s">
        <v>62</v>
      </c>
      <c r="G4" s="37" t="s">
        <v>61</v>
      </c>
      <c r="H4" s="36" t="s">
        <v>60</v>
      </c>
      <c r="J4" s="39" t="s">
        <v>5</v>
      </c>
      <c r="K4" s="38" t="s">
        <v>63</v>
      </c>
      <c r="L4" s="37" t="s">
        <v>101</v>
      </c>
      <c r="M4" s="37" t="s">
        <v>100</v>
      </c>
      <c r="N4" s="36" t="s">
        <v>99</v>
      </c>
    </row>
    <row r="5" spans="1:14">
      <c r="B5" s="29" t="s">
        <v>65</v>
      </c>
      <c r="C5" s="28" t="s">
        <v>48</v>
      </c>
      <c r="D5" s="32">
        <f>D6+D7</f>
        <v>664633490.71999943</v>
      </c>
      <c r="E5" s="32">
        <f>E6+E7</f>
        <v>550954816.76469982</v>
      </c>
      <c r="F5" s="32">
        <f>F6+F7</f>
        <v>550954816.76469982</v>
      </c>
      <c r="G5" s="32"/>
      <c r="H5" s="32"/>
      <c r="J5" s="32">
        <f>+'Monthly Detail'!BJ25</f>
        <v>664633490.72000015</v>
      </c>
      <c r="K5" s="32">
        <f>SUM(L5:N5)</f>
        <v>550954816.76469994</v>
      </c>
      <c r="L5" s="32">
        <f>+'Monthly Detail'!BK25+'Monthly Detail'!BL25</f>
        <v>550954816.76469994</v>
      </c>
    </row>
    <row r="6" spans="1:14">
      <c r="B6" s="23" t="s">
        <v>65</v>
      </c>
      <c r="C6" s="22" t="s">
        <v>47</v>
      </c>
      <c r="D6" s="35">
        <f>SUMIFS('SIP Payment Patterns'!G:G,'SIP Payment Patterns'!E:E,"N",'SIP Payment Patterns'!C:C,'COS Summary'!B5,'SIP Payment Patterns'!F:F,"N")</f>
        <v>644912936.75999939</v>
      </c>
      <c r="E6" s="35">
        <f>SUM(F6:H6)</f>
        <v>538460681.71469986</v>
      </c>
      <c r="F6" s="35">
        <f>SUMIFS('SIP Payment Patterns'!J:J,'SIP Payment Patterns'!E:E,"N",'SIP Payment Patterns'!C:C,'COS Summary'!B5,'SIP Payment Patterns'!D:D,"&lt;&gt;"&amp;"14-City Government")+SUMIFS('SIP Payment Patterns'!I:I,'SIP Payment Patterns'!E:E,"N",'SIP Payment Patterns'!C:C,'COS Summary'!B5,'SIP Payment Patterns'!D:D,"&lt;&gt;"&amp;"14-City Government")+SUMIFS('SIP Payment Patterns'!G:G,'SIP Payment Patterns'!E:E,"N",'SIP Payment Patterns'!C:C,'COS Summary'!B5,'SIP Payment Patterns'!D:D,"14-City Government",'SIP Payment Patterns'!F:F,"N")</f>
        <v>538460681.71469986</v>
      </c>
      <c r="G6" s="21"/>
      <c r="H6" s="43"/>
      <c r="J6" s="35">
        <f>+'Monthly Detail'!BJ12</f>
        <v>644912936.76000011</v>
      </c>
      <c r="K6" s="35">
        <f>SUM(L6:N6)</f>
        <v>538460681.71469998</v>
      </c>
      <c r="L6" s="35">
        <f>+'Monthly Detail'!BK12+'Monthly Detail'!BL12</f>
        <v>538460681.71469998</v>
      </c>
    </row>
    <row r="7" spans="1:14">
      <c r="B7" s="29" t="s">
        <v>65</v>
      </c>
      <c r="C7" s="28" t="s">
        <v>46</v>
      </c>
      <c r="D7" s="32">
        <f>SUMIFS('SIP Payment Patterns'!G:G,'SIP Payment Patterns'!E:E,"Y",'SIP Payment Patterns'!C:C,'COS Summary'!B5,'SIP Payment Patterns'!F:F,"N")</f>
        <v>19720553.95999999</v>
      </c>
      <c r="E7" s="32">
        <f>SUM(F7:H7)</f>
        <v>12494135.050000001</v>
      </c>
      <c r="F7" s="32">
        <f>SUMIFS('SIP Payment Patterns'!J:J,'SIP Payment Patterns'!E:E,"Y",'SIP Payment Patterns'!C:C,'COS Summary'!B5,'SIP Payment Patterns'!D:D,"&lt;&gt;"&amp;"14-City Government")+SUMIFS('SIP Payment Patterns'!I:I,'SIP Payment Patterns'!E:E,"Y",'SIP Payment Patterns'!C:C,'COS Summary'!B5,'SIP Payment Patterns'!D:D,"&lt;&gt;"&amp;"14-City Government")+SUMIFS('SIP Payment Patterns'!G:G,'SIP Payment Patterns'!E:E,"Y",'SIP Payment Patterns'!C:C,'COS Summary'!B5,'SIP Payment Patterns'!D:D,"14-City Government",'SIP Payment Patterns'!F:F,"N")</f>
        <v>12494135.050000001</v>
      </c>
      <c r="G7" s="27"/>
      <c r="H7" s="42"/>
      <c r="J7" s="32">
        <f>+'Monthly Detail'!BJ18</f>
        <v>19720553.959999997</v>
      </c>
      <c r="K7" s="32">
        <f>SUM(L7:N7)</f>
        <v>12494135.050000001</v>
      </c>
      <c r="L7" s="32">
        <f>+'Monthly Detail'!BK18+'Monthly Detail'!BL18</f>
        <v>12494135.050000001</v>
      </c>
    </row>
    <row r="8" spans="1:14">
      <c r="B8" s="23" t="s">
        <v>65</v>
      </c>
      <c r="C8" s="22" t="s">
        <v>45</v>
      </c>
      <c r="D8" s="21">
        <v>0</v>
      </c>
      <c r="E8" s="20">
        <f>E5/D5</f>
        <v>0.8289603585396349</v>
      </c>
      <c r="F8" s="20">
        <f>F5/D5</f>
        <v>0.8289603585396349</v>
      </c>
      <c r="G8" s="19"/>
      <c r="H8" s="18"/>
      <c r="K8" s="20">
        <f>K5/J5</f>
        <v>0.82896035853963412</v>
      </c>
      <c r="L8" s="20">
        <f>L5/J5</f>
        <v>0.82896035853963412</v>
      </c>
    </row>
    <row r="9" spans="1:14">
      <c r="B9" s="29" t="s">
        <v>65</v>
      </c>
      <c r="C9" s="28" t="s">
        <v>44</v>
      </c>
      <c r="D9" s="27">
        <v>0</v>
      </c>
      <c r="E9" s="26">
        <f>E6/D6</f>
        <v>0.83493546341292402</v>
      </c>
      <c r="F9" s="26">
        <f>F6/D6</f>
        <v>0.83493546341292402</v>
      </c>
      <c r="G9" s="25"/>
      <c r="H9" s="24"/>
      <c r="K9" s="26">
        <f>K6/J6</f>
        <v>0.83493546341292324</v>
      </c>
      <c r="L9" s="26">
        <f>L6/J6</f>
        <v>0.83493546341292324</v>
      </c>
    </row>
    <row r="10" spans="1:14">
      <c r="B10" s="23" t="s">
        <v>65</v>
      </c>
      <c r="C10" s="22" t="s">
        <v>43</v>
      </c>
      <c r="D10" s="21">
        <v>0</v>
      </c>
      <c r="E10" s="20">
        <f>E7/D7</f>
        <v>0.63355903061051777</v>
      </c>
      <c r="F10" s="20">
        <f>F7/D7</f>
        <v>0.63355903061051777</v>
      </c>
      <c r="G10" s="19"/>
      <c r="H10" s="18"/>
      <c r="K10" s="20">
        <f>K7/J7</f>
        <v>0.63355903061051755</v>
      </c>
      <c r="L10" s="20">
        <f>L7/J7</f>
        <v>0.63355903061051755</v>
      </c>
    </row>
    <row r="11" spans="1:14" ht="15.75" thickBot="1">
      <c r="B11" s="17" t="s">
        <v>65</v>
      </c>
      <c r="C11" s="16" t="s">
        <v>41</v>
      </c>
      <c r="D11" s="15">
        <v>0</v>
      </c>
      <c r="E11" s="15"/>
      <c r="F11" s="15"/>
      <c r="G11" s="15"/>
      <c r="H11" s="41"/>
    </row>
    <row r="12" spans="1:14" ht="15.75" thickBot="1">
      <c r="F12" s="44"/>
      <c r="G12" s="44"/>
      <c r="H12" s="44"/>
    </row>
    <row r="13" spans="1:14" ht="60">
      <c r="B13" s="40" t="s">
        <v>54</v>
      </c>
      <c r="C13" s="39" t="s">
        <v>53</v>
      </c>
      <c r="D13" s="39" t="s">
        <v>5</v>
      </c>
      <c r="E13" s="38" t="s">
        <v>63</v>
      </c>
      <c r="F13" s="37" t="s">
        <v>62</v>
      </c>
      <c r="G13" s="37" t="s">
        <v>61</v>
      </c>
      <c r="H13" s="36" t="s">
        <v>60</v>
      </c>
    </row>
    <row r="14" spans="1:14">
      <c r="B14" s="29" t="s">
        <v>59</v>
      </c>
      <c r="C14" s="28" t="s">
        <v>48</v>
      </c>
      <c r="D14" s="32">
        <f>D15+D16</f>
        <v>668404212.80799985</v>
      </c>
      <c r="E14" s="32">
        <f>E15+E16</f>
        <v>638273255.03750026</v>
      </c>
      <c r="F14" s="32">
        <f>F15+F16</f>
        <v>578994855.41300023</v>
      </c>
      <c r="G14" s="32">
        <f>G15+G16</f>
        <v>59278399.624499992</v>
      </c>
      <c r="H14" s="32"/>
      <c r="J14" s="32">
        <f>+'Monthly Detail'!BJ24</f>
        <v>668404212.80799997</v>
      </c>
      <c r="K14" s="32">
        <f>SUM(L14:N14)</f>
        <v>638273255.03750014</v>
      </c>
      <c r="L14" s="32">
        <f>+'Monthly Detail'!BK24+'Monthly Detail'!BL24</f>
        <v>578994855.41300011</v>
      </c>
      <c r="M14" s="32">
        <f>+'Monthly Detail'!BM24</f>
        <v>59278399.624500006</v>
      </c>
    </row>
    <row r="15" spans="1:14">
      <c r="B15" s="23" t="s">
        <v>59</v>
      </c>
      <c r="C15" s="22" t="s">
        <v>47</v>
      </c>
      <c r="D15" s="35">
        <f>SUMIFS('SIP Payment Patterns'!G:G,'SIP Payment Patterns'!E:E,"N",'SIP Payment Patterns'!C:C,'COS Summary'!B14,'SIP Payment Patterns'!F:F,"N")</f>
        <v>650483033.63799989</v>
      </c>
      <c r="E15" s="35">
        <f>SUM(F15:H15)</f>
        <v>623660483.07750022</v>
      </c>
      <c r="F15" s="35">
        <f>SUMIFS('SIP Payment Patterns'!J:J,'SIP Payment Patterns'!E:E,"N",'SIP Payment Patterns'!C:C,'COS Summary'!B14,'SIP Payment Patterns'!D:D,"&lt;&gt;"&amp;"14-City Government")+SUMIFS('SIP Payment Patterns'!I:I,'SIP Payment Patterns'!E:E,"N",'SIP Payment Patterns'!C:C,'COS Summary'!B14,'SIP Payment Patterns'!D:D,"&lt;&gt;"&amp;"14-City Government")+SUMIFS('SIP Payment Patterns'!G:G,'SIP Payment Patterns'!E:E,"N",'SIP Payment Patterns'!C:C,'COS Summary'!B14,'SIP Payment Patterns'!D:D,"14-City Government",'SIP Payment Patterns'!F:F,"N")</f>
        <v>566007492.53300023</v>
      </c>
      <c r="G15" s="34">
        <f>SUMIFS('SIP Payment Patterns'!K:K,'SIP Payment Patterns'!E:E,"N",'SIP Payment Patterns'!C:C,'COS Summary'!B14,'SIP Payment Patterns'!D:D,"&lt;&gt;"&amp;"14-City Government")</f>
        <v>57652990.544499993</v>
      </c>
      <c r="H15" s="43"/>
      <c r="J15" s="35">
        <f>+'Monthly Detail'!BJ11</f>
        <v>650483033.63800001</v>
      </c>
      <c r="K15" s="35">
        <f>SUM(L15:N15)</f>
        <v>623660483.0775001</v>
      </c>
      <c r="L15" s="35">
        <f>+'Monthly Detail'!BK11+'Monthly Detail'!BL11</f>
        <v>566007492.53300011</v>
      </c>
      <c r="M15" s="34">
        <f>+'Monthly Detail'!BM11</f>
        <v>57652990.544500008</v>
      </c>
    </row>
    <row r="16" spans="1:14">
      <c r="B16" s="29" t="s">
        <v>59</v>
      </c>
      <c r="C16" s="28" t="s">
        <v>46</v>
      </c>
      <c r="D16" s="32">
        <f>SUMIFS('SIP Payment Patterns'!G:G,'SIP Payment Patterns'!E:E,"Y",'SIP Payment Patterns'!C:C,'COS Summary'!B14,'SIP Payment Patterns'!F:F,"N")</f>
        <v>17921179.169999991</v>
      </c>
      <c r="E16" s="32">
        <f>SUM(F16:H16)</f>
        <v>14612771.959999999</v>
      </c>
      <c r="F16" s="32">
        <f>SUMIFS('SIP Payment Patterns'!J:J,'SIP Payment Patterns'!E:E,"Y",'SIP Payment Patterns'!C:C,'COS Summary'!B14,'SIP Payment Patterns'!D:D,"&lt;&gt;"&amp;"14-City Government")+SUMIFS('SIP Payment Patterns'!I:I,'SIP Payment Patterns'!E:E,"Y",'SIP Payment Patterns'!C:C,'COS Summary'!B14,'SIP Payment Patterns'!D:D,"&lt;&gt;"&amp;"14-City Government")+SUMIFS('SIP Payment Patterns'!G:G,'SIP Payment Patterns'!E:E,"Y",'SIP Payment Patterns'!C:C,'COS Summary'!B14,'SIP Payment Patterns'!D:D,"14-City Government",'SIP Payment Patterns'!F:F,"N")</f>
        <v>12987362.879999999</v>
      </c>
      <c r="G16" s="31">
        <f>SUMIFS('SIP Payment Patterns'!K:K,'SIP Payment Patterns'!E:E,"Y",'SIP Payment Patterns'!C:C,'COS Summary'!B14,'SIP Payment Patterns'!D:D,"&lt;&gt;"&amp;"14-City Government")</f>
        <v>1625409.08</v>
      </c>
      <c r="H16" s="42"/>
      <c r="J16" s="32">
        <f>+'Monthly Detail'!BJ17</f>
        <v>17921179.170000002</v>
      </c>
      <c r="K16" s="32">
        <f>SUM(L16:N16)</f>
        <v>14612771.959999999</v>
      </c>
      <c r="L16" s="32">
        <f>+'Monthly Detail'!BK17+'Monthly Detail'!BL17</f>
        <v>12987362.879999999</v>
      </c>
      <c r="M16" s="32">
        <f>+'Monthly Detail'!BM17</f>
        <v>1625409.08</v>
      </c>
    </row>
    <row r="17" spans="2:14">
      <c r="B17" s="23" t="s">
        <v>59</v>
      </c>
      <c r="C17" s="22" t="s">
        <v>45</v>
      </c>
      <c r="D17" s="21">
        <v>0</v>
      </c>
      <c r="E17" s="20">
        <f>E14/D14</f>
        <v>0.95492105346865197</v>
      </c>
      <c r="F17" s="20">
        <f>F14/D14</f>
        <v>0.86623459924139856</v>
      </c>
      <c r="G17" s="19">
        <f>G14/D14</f>
        <v>8.8686454227253353E-2</v>
      </c>
      <c r="H17" s="18"/>
      <c r="K17" s="20">
        <f>K14/J14</f>
        <v>0.95492105346865164</v>
      </c>
      <c r="L17" s="20">
        <f>L14/J14</f>
        <v>0.86623459924139823</v>
      </c>
      <c r="M17" s="19">
        <f>M14/J14</f>
        <v>8.8686454227253367E-2</v>
      </c>
    </row>
    <row r="18" spans="2:14">
      <c r="B18" s="29" t="s">
        <v>59</v>
      </c>
      <c r="C18" s="28" t="s">
        <v>44</v>
      </c>
      <c r="D18" s="27">
        <v>0</v>
      </c>
      <c r="E18" s="26">
        <f>E15/D15</f>
        <v>0.95876518037605474</v>
      </c>
      <c r="F18" s="26">
        <f>F15/D15</f>
        <v>0.87013413611643697</v>
      </c>
      <c r="G18" s="25">
        <f>G15/D15</f>
        <v>8.863104425961775E-2</v>
      </c>
      <c r="H18" s="24"/>
      <c r="K18" s="26">
        <f>K15/J15</f>
        <v>0.95876518037605429</v>
      </c>
      <c r="L18" s="26">
        <f>L15/J15</f>
        <v>0.87013413611643664</v>
      </c>
      <c r="M18" s="25">
        <f>M15/J15</f>
        <v>8.8631044259617764E-2</v>
      </c>
    </row>
    <row r="19" spans="2:14">
      <c r="B19" s="23" t="s">
        <v>59</v>
      </c>
      <c r="C19" s="22" t="s">
        <v>43</v>
      </c>
      <c r="D19" s="21">
        <v>0</v>
      </c>
      <c r="E19" s="20">
        <f>E16/D16</f>
        <v>0.81539120955063848</v>
      </c>
      <c r="F19" s="20">
        <f>F16/D16</f>
        <v>0.72469354593255852</v>
      </c>
      <c r="G19" s="19">
        <f>G16/D16</f>
        <v>9.0697663618079932E-2</v>
      </c>
      <c r="H19" s="18"/>
      <c r="K19" s="20">
        <f>K16/J16</f>
        <v>0.81539120955063793</v>
      </c>
      <c r="L19" s="20">
        <f>L16/J16</f>
        <v>0.72469354593255808</v>
      </c>
      <c r="M19" s="19">
        <f>M16/J16</f>
        <v>9.0697663618079877E-2</v>
      </c>
    </row>
    <row r="20" spans="2:14" ht="15.75" thickBot="1">
      <c r="B20" s="17" t="s">
        <v>59</v>
      </c>
      <c r="C20" s="16" t="s">
        <v>41</v>
      </c>
      <c r="D20" s="15">
        <v>0</v>
      </c>
      <c r="E20" s="15"/>
      <c r="F20" s="15"/>
      <c r="G20" s="14">
        <f>G14/(D14-F14)</f>
        <v>0.66299995158913017</v>
      </c>
      <c r="H20" s="41"/>
    </row>
    <row r="21" spans="2:14" ht="15.75" thickBot="1">
      <c r="F21" s="44"/>
      <c r="G21" s="44"/>
      <c r="H21" s="44"/>
    </row>
    <row r="22" spans="2:14" ht="60">
      <c r="B22" s="40" t="s">
        <v>54</v>
      </c>
      <c r="C22" s="39" t="s">
        <v>53</v>
      </c>
      <c r="D22" s="39" t="s">
        <v>5</v>
      </c>
      <c r="E22" s="38" t="s">
        <v>52</v>
      </c>
      <c r="F22" s="37" t="s">
        <v>58</v>
      </c>
      <c r="G22" s="37" t="s">
        <v>57</v>
      </c>
      <c r="H22" s="36" t="s">
        <v>56</v>
      </c>
    </row>
    <row r="23" spans="2:14">
      <c r="B23" s="29" t="s">
        <v>55</v>
      </c>
      <c r="C23" s="28" t="s">
        <v>48</v>
      </c>
      <c r="D23" s="32">
        <f>D24+D25</f>
        <v>661049325.84000003</v>
      </c>
      <c r="E23" s="32">
        <f>E24+E25</f>
        <v>637999764.42000008</v>
      </c>
      <c r="F23" s="32">
        <f>F24+F25</f>
        <v>576472129.4655</v>
      </c>
      <c r="G23" s="32">
        <f>G24+G25</f>
        <v>57649523.484500006</v>
      </c>
      <c r="H23" s="32">
        <f>H24+H25</f>
        <v>3878111.4700000007</v>
      </c>
      <c r="J23" s="32">
        <f>+'Monthly Detail'!BJ23</f>
        <v>661049325.84000015</v>
      </c>
      <c r="K23" s="32">
        <f>SUM(L23:N23)</f>
        <v>637999764.42000008</v>
      </c>
      <c r="L23" s="32">
        <f>+'Monthly Detail'!BK23+'Monthly Detail'!BL23</f>
        <v>576472129.4655</v>
      </c>
      <c r="M23" s="32">
        <f>+'Monthly Detail'!BM23</f>
        <v>57649523.484499998</v>
      </c>
      <c r="N23" s="32">
        <f>+'Monthly Detail'!BN23</f>
        <v>3878111.4699999997</v>
      </c>
    </row>
    <row r="24" spans="2:14">
      <c r="B24" s="23" t="s">
        <v>55</v>
      </c>
      <c r="C24" s="22" t="s">
        <v>47</v>
      </c>
      <c r="D24" s="35">
        <f>SUMIFS('SIP Payment Patterns'!G:G,'SIP Payment Patterns'!E:E,"N",'SIP Payment Patterns'!C:C,'COS Summary'!B23,'SIP Payment Patterns'!F:F,"N")</f>
        <v>642717502.6500001</v>
      </c>
      <c r="E24" s="35">
        <f>SUM(F24:H24)</f>
        <v>623615082.05000007</v>
      </c>
      <c r="F24" s="35">
        <f>SUMIFS('SIP Payment Patterns'!J:J,'SIP Payment Patterns'!E:E,"N",'SIP Payment Patterns'!C:C,'COS Summary'!B23,'SIP Payment Patterns'!D:D,"&lt;&gt;"&amp;"14-City Government")+SUMIFS('SIP Payment Patterns'!I:I,'SIP Payment Patterns'!E:E,"N",'SIP Payment Patterns'!C:C,'COS Summary'!B23,'SIP Payment Patterns'!D:D,"&lt;&gt;"&amp;"14-City Government")+SUMIFS('SIP Payment Patterns'!G:G,'SIP Payment Patterns'!E:E,"N",'SIP Payment Patterns'!C:C,'COS Summary'!B23,'SIP Payment Patterns'!D:D,"14-City Government",'SIP Payment Patterns'!F:F,"N")</f>
        <v>563970195.95550001</v>
      </c>
      <c r="G24" s="34">
        <f>SUMIFS('SIP Payment Patterns'!K:K,'SIP Payment Patterns'!E:E,"N",'SIP Payment Patterns'!C:C,'COS Summary'!B23,'SIP Payment Patterns'!D:D,"&lt;&gt;"&amp;"14-City Government")</f>
        <v>56067901.744500004</v>
      </c>
      <c r="H24" s="33">
        <f>SUMIFS('SIP Payment Patterns'!L:L,'SIP Payment Patterns'!E:E,"N",'SIP Payment Patterns'!C:C,'COS Summary'!B23,'SIP Payment Patterns'!D:D,"&lt;&gt;"&amp;"14-City Government")</f>
        <v>3576984.3500000006</v>
      </c>
      <c r="J24" s="35">
        <f>+'Monthly Detail'!BJ10</f>
        <v>642717502.6500001</v>
      </c>
      <c r="K24" s="35">
        <f>SUM(L24:N24)</f>
        <v>623615082.05000007</v>
      </c>
      <c r="L24" s="35">
        <f>+'Monthly Detail'!BK10+'Monthly Detail'!BL10</f>
        <v>563970195.95550001</v>
      </c>
      <c r="M24" s="34">
        <f>+'Monthly Detail'!BM10</f>
        <v>56067901.744499996</v>
      </c>
      <c r="N24" s="33">
        <f>+'Monthly Detail'!BN10</f>
        <v>3576984.3499999996</v>
      </c>
    </row>
    <row r="25" spans="2:14">
      <c r="B25" s="29" t="s">
        <v>55</v>
      </c>
      <c r="C25" s="28" t="s">
        <v>46</v>
      </c>
      <c r="D25" s="32">
        <f>SUMIFS('SIP Payment Patterns'!G:G,'SIP Payment Patterns'!E:E,"Y",'SIP Payment Patterns'!C:C,'COS Summary'!B23,'SIP Payment Patterns'!F:F,"N")</f>
        <v>18331823.189999994</v>
      </c>
      <c r="E25" s="32">
        <f>SUM(F25:H25)</f>
        <v>14384682.370000001</v>
      </c>
      <c r="F25" s="32">
        <f>SUMIFS('SIP Payment Patterns'!J:J,'SIP Payment Patterns'!E:E,"Y",'SIP Payment Patterns'!C:C,'COS Summary'!B23,'SIP Payment Patterns'!D:D,"&lt;&gt;"&amp;"14-City Government")+SUMIFS('SIP Payment Patterns'!I:I,'SIP Payment Patterns'!E:E,"Y",'SIP Payment Patterns'!C:C,'COS Summary'!B23,'SIP Payment Patterns'!D:D,"&lt;&gt;"&amp;"14-City Government")+SUMIFS('SIP Payment Patterns'!G:G,'SIP Payment Patterns'!E:E,"Y",'SIP Payment Patterns'!C:C,'COS Summary'!B23,'SIP Payment Patterns'!D:D,"14-City Government",'SIP Payment Patterns'!F:F,"N")</f>
        <v>12501933.510000002</v>
      </c>
      <c r="G25" s="31">
        <f>SUMIFS('SIP Payment Patterns'!K:K,'SIP Payment Patterns'!E:E,"Y",'SIP Payment Patterns'!C:C,'COS Summary'!B23,'SIP Payment Patterns'!D:D,"&lt;&gt;"&amp;"14-City Government")</f>
        <v>1581621.7399999998</v>
      </c>
      <c r="H25" s="30">
        <f>SUMIFS('SIP Payment Patterns'!L:L,'SIP Payment Patterns'!E:E,"Y",'SIP Payment Patterns'!C:C,'COS Summary'!B23,'SIP Payment Patterns'!D:D,"&lt;&gt;"&amp;"14-City Government")</f>
        <v>301127.12</v>
      </c>
      <c r="J25" s="32">
        <f>+'Monthly Detail'!BJ16</f>
        <v>18331823.189999998</v>
      </c>
      <c r="K25" s="32">
        <f>SUM(L25:N25)</f>
        <v>14384682.369999997</v>
      </c>
      <c r="L25" s="32">
        <f>+'Monthly Detail'!BK16+'Monthly Detail'!BL16</f>
        <v>12501933.509999998</v>
      </c>
      <c r="M25" s="32">
        <f>+'Monthly Detail'!BM16</f>
        <v>1581621.7400000002</v>
      </c>
      <c r="N25" s="32">
        <f>+'Monthly Detail'!BN16</f>
        <v>301127.12</v>
      </c>
    </row>
    <row r="26" spans="2:14">
      <c r="B26" s="23" t="s">
        <v>55</v>
      </c>
      <c r="C26" s="22" t="s">
        <v>45</v>
      </c>
      <c r="D26" s="21">
        <v>0</v>
      </c>
      <c r="E26" s="20">
        <f>E23/D23</f>
        <v>0.96513185851795447</v>
      </c>
      <c r="F26" s="20">
        <f>F23/D23</f>
        <v>0.87205614911258367</v>
      </c>
      <c r="G26" s="19">
        <f>G23/D23</f>
        <v>8.7209110169266649E-2</v>
      </c>
      <c r="H26" s="18">
        <f>H23/D23</f>
        <v>5.866599236103988E-3</v>
      </c>
      <c r="K26" s="20">
        <f>K23/J23</f>
        <v>0.96513185851795424</v>
      </c>
      <c r="L26" s="20">
        <f>L23/J23</f>
        <v>0.87205614911258356</v>
      </c>
      <c r="M26" s="19">
        <f>M23/J23</f>
        <v>8.7209110169266621E-2</v>
      </c>
      <c r="N26" s="18">
        <f>N23/J23</f>
        <v>5.8665992361039854E-3</v>
      </c>
    </row>
    <row r="27" spans="2:14">
      <c r="B27" s="29" t="s">
        <v>55</v>
      </c>
      <c r="C27" s="28" t="s">
        <v>44</v>
      </c>
      <c r="D27" s="27">
        <v>0</v>
      </c>
      <c r="E27" s="26">
        <f>E24/D24</f>
        <v>0.9702786674997359</v>
      </c>
      <c r="F27" s="26">
        <f>F24/D24</f>
        <v>0.87747757549807548</v>
      </c>
      <c r="G27" s="25">
        <f>G24/D24</f>
        <v>8.7235685216794978E-2</v>
      </c>
      <c r="H27" s="24">
        <f>H24/D24</f>
        <v>5.5654067848653135E-3</v>
      </c>
      <c r="K27" s="26">
        <f>K24/J24</f>
        <v>0.9702786674997359</v>
      </c>
      <c r="L27" s="26">
        <f>L24/J24</f>
        <v>0.87747757549807548</v>
      </c>
      <c r="M27" s="25">
        <f>M24/J24</f>
        <v>8.7235685216794978E-2</v>
      </c>
      <c r="N27" s="24">
        <f>N24/J24</f>
        <v>5.5654067848653118E-3</v>
      </c>
    </row>
    <row r="28" spans="2:14">
      <c r="B28" s="23" t="s">
        <v>55</v>
      </c>
      <c r="C28" s="22" t="s">
        <v>43</v>
      </c>
      <c r="D28" s="21">
        <v>0</v>
      </c>
      <c r="E28" s="20">
        <f>E25/D25</f>
        <v>0.78468367389921378</v>
      </c>
      <c r="F28" s="20">
        <f>F25/D25</f>
        <v>0.68197982166988191</v>
      </c>
      <c r="G28" s="19">
        <f>G25/D25</f>
        <v>8.6277383520847725E-2</v>
      </c>
      <c r="H28" s="18">
        <f>H25/D25</f>
        <v>1.6426468708484205E-2</v>
      </c>
      <c r="K28" s="20">
        <f>K25/J25</f>
        <v>0.78468367389921345</v>
      </c>
      <c r="L28" s="20">
        <f>L25/J25</f>
        <v>0.68197982166988158</v>
      </c>
      <c r="M28" s="19">
        <f>M25/J25</f>
        <v>8.6277383520847739E-2</v>
      </c>
      <c r="N28" s="18">
        <f>N25/J25</f>
        <v>1.6426468708484201E-2</v>
      </c>
    </row>
    <row r="29" spans="2:14" ht="15.75" thickBot="1">
      <c r="B29" s="17" t="s">
        <v>55</v>
      </c>
      <c r="C29" s="16" t="s">
        <v>41</v>
      </c>
      <c r="D29" s="15">
        <v>0</v>
      </c>
      <c r="E29" s="15"/>
      <c r="F29" s="15"/>
      <c r="G29" s="14">
        <f>G23/(D23-F23)</f>
        <v>0.68162017607243952</v>
      </c>
      <c r="H29" s="13">
        <f>H23/(D23-F23-G23)</f>
        <v>0.14401955511871178</v>
      </c>
    </row>
    <row r="30" spans="2:14" ht="15.75" thickBot="1"/>
    <row r="31" spans="2:14" ht="60">
      <c r="B31" s="40" t="s">
        <v>54</v>
      </c>
      <c r="C31" s="39" t="s">
        <v>53</v>
      </c>
      <c r="D31" s="39" t="s">
        <v>5</v>
      </c>
      <c r="E31" s="38" t="s">
        <v>52</v>
      </c>
      <c r="F31" s="37" t="s">
        <v>51</v>
      </c>
      <c r="G31" s="37" t="s">
        <v>50</v>
      </c>
      <c r="H31" s="36" t="s">
        <v>49</v>
      </c>
    </row>
    <row r="32" spans="2:14">
      <c r="B32" s="29" t="s">
        <v>42</v>
      </c>
      <c r="C32" s="28" t="s">
        <v>48</v>
      </c>
      <c r="D32" s="32">
        <f>D33+D34</f>
        <v>642778665.63999999</v>
      </c>
      <c r="E32" s="32">
        <f>E33+E34</f>
        <v>623985199.02749991</v>
      </c>
      <c r="F32" s="32">
        <f>F33+F34</f>
        <v>555803702.18299997</v>
      </c>
      <c r="G32" s="32">
        <f>G33+G34</f>
        <v>59586784.894500002</v>
      </c>
      <c r="H32" s="32">
        <f>H33+H34</f>
        <v>8594711.9500000011</v>
      </c>
      <c r="J32" s="32">
        <f>+'Monthly Detail'!BJ22</f>
        <v>642778665.6400001</v>
      </c>
      <c r="K32" s="32">
        <f>SUM(L32:N32)</f>
        <v>623985199.02750003</v>
      </c>
      <c r="L32" s="32">
        <f>+'Monthly Detail'!BK22+'Monthly Detail'!BL22</f>
        <v>555803702.18299997</v>
      </c>
      <c r="M32" s="32">
        <f>+'Monthly Detail'!BM22</f>
        <v>59586784.894500002</v>
      </c>
      <c r="N32" s="32">
        <f>+'Monthly Detail'!BN22</f>
        <v>8594711.9500000011</v>
      </c>
    </row>
    <row r="33" spans="2:14">
      <c r="B33" s="23" t="s">
        <v>42</v>
      </c>
      <c r="C33" s="22" t="s">
        <v>47</v>
      </c>
      <c r="D33" s="35">
        <f>SUMIFS('SIP Payment Patterns'!G:G,'SIP Payment Patterns'!E:E,"N",'SIP Payment Patterns'!C:C,'COS Summary'!B32,'SIP Payment Patterns'!F:F,"N")</f>
        <v>624594650.55999994</v>
      </c>
      <c r="E33" s="35">
        <f>SUM(F33:H33)</f>
        <v>609266700.49749994</v>
      </c>
      <c r="F33" s="35">
        <f>SUMIFS('SIP Payment Patterns'!J:J,'SIP Payment Patterns'!E:E,"N",'SIP Payment Patterns'!C:C,'COS Summary'!B32,'SIP Payment Patterns'!D:D,"&lt;&gt;"&amp;"14-City Government")+SUMIFS('SIP Payment Patterns'!I:I,'SIP Payment Patterns'!E:E,"N",'SIP Payment Patterns'!C:C,'COS Summary'!B32,'SIP Payment Patterns'!D:D,"&lt;&gt;"&amp;"14-City Government")+SUMIFS('SIP Payment Patterns'!G:G,'SIP Payment Patterns'!E:E,"N",'SIP Payment Patterns'!C:C,'COS Summary'!B32,'SIP Payment Patterns'!D:D,"14-City Government",'SIP Payment Patterns'!F:F,"N")</f>
        <v>543317623.73299992</v>
      </c>
      <c r="G33" s="34">
        <f>SUMIFS('SIP Payment Patterns'!K:K,'SIP Payment Patterns'!E:E,"N",'SIP Payment Patterns'!C:C,'COS Summary'!B32,'SIP Payment Patterns'!D:D,"&lt;&gt;"&amp;"14-City Government")</f>
        <v>58033690.624500006</v>
      </c>
      <c r="H33" s="33">
        <f>SUMIFS('SIP Payment Patterns'!L:L,'SIP Payment Patterns'!E:E,"N",'SIP Payment Patterns'!C:C,'COS Summary'!B32,'SIP Payment Patterns'!D:D,"&lt;&gt;"&amp;"14-City Government")</f>
        <v>7915386.1400000006</v>
      </c>
      <c r="J33" s="35">
        <f>+'Monthly Detail'!BJ9</f>
        <v>624594650.56000006</v>
      </c>
      <c r="K33" s="35">
        <f>SUM(L33:N33)</f>
        <v>609266700.49749994</v>
      </c>
      <c r="L33" s="35">
        <f>+'Monthly Detail'!BK9+'Monthly Detail'!BL9</f>
        <v>543317623.73299992</v>
      </c>
      <c r="M33" s="34">
        <f>+'Monthly Detail'!BM9</f>
        <v>58033690.624499999</v>
      </c>
      <c r="N33" s="33">
        <f>+'Monthly Detail'!BN9</f>
        <v>7915386.1400000006</v>
      </c>
    </row>
    <row r="34" spans="2:14">
      <c r="B34" s="29" t="s">
        <v>42</v>
      </c>
      <c r="C34" s="28" t="s">
        <v>46</v>
      </c>
      <c r="D34" s="32">
        <f>SUMIFS('SIP Payment Patterns'!G:G,'SIP Payment Patterns'!E:E,"Y",'SIP Payment Patterns'!C:C,'COS Summary'!B32,'SIP Payment Patterns'!F:F,"N")</f>
        <v>18184015.080000009</v>
      </c>
      <c r="E34" s="32">
        <f>SUM(F34:H34)</f>
        <v>14718498.530000003</v>
      </c>
      <c r="F34" s="32">
        <f>SUMIFS('SIP Payment Patterns'!J:J,'SIP Payment Patterns'!E:E,"Y",'SIP Payment Patterns'!C:C,'COS Summary'!B32,'SIP Payment Patterns'!D:D,"&lt;&gt;"&amp;"14-City Government")+SUMIFS('SIP Payment Patterns'!I:I,'SIP Payment Patterns'!E:E,"Y",'SIP Payment Patterns'!C:C,'COS Summary'!B32,'SIP Payment Patterns'!D:D,"&lt;&gt;"&amp;"14-City Government")+SUMIFS('SIP Payment Patterns'!G:G,'SIP Payment Patterns'!E:E,"Y",'SIP Payment Patterns'!C:C,'COS Summary'!B32,'SIP Payment Patterns'!D:D,"14-City Government",'SIP Payment Patterns'!F:F,"N")</f>
        <v>12486078.450000003</v>
      </c>
      <c r="G34" s="31">
        <f>SUMIFS('SIP Payment Patterns'!K:K,'SIP Payment Patterns'!E:E,"Y",'SIP Payment Patterns'!C:C,'COS Summary'!B32,'SIP Payment Patterns'!D:D,"&lt;&gt;"&amp;"14-City Government")</f>
        <v>1553094.2699999996</v>
      </c>
      <c r="H34" s="30">
        <f>SUMIFS('SIP Payment Patterns'!L:L,'SIP Payment Patterns'!E:E,"Y",'SIP Payment Patterns'!C:C,'COS Summary'!B32,'SIP Payment Patterns'!D:D,"&lt;&gt;"&amp;"14-City Government")</f>
        <v>679325.80999999994</v>
      </c>
      <c r="J34" s="32">
        <f>+'Monthly Detail'!BJ15</f>
        <v>18184015.080000002</v>
      </c>
      <c r="K34" s="32">
        <f>SUM(L34:N34)</f>
        <v>14718498.529999999</v>
      </c>
      <c r="L34" s="32">
        <f>+'Monthly Detail'!BK15+'Monthly Detail'!BL15</f>
        <v>12486078.449999999</v>
      </c>
      <c r="M34" s="32">
        <f>+'Monthly Detail'!BM15</f>
        <v>1553094.2700000003</v>
      </c>
      <c r="N34" s="32">
        <f>+'Monthly Detail'!BN15</f>
        <v>679325.81</v>
      </c>
    </row>
    <row r="35" spans="2:14">
      <c r="B35" s="23" t="s">
        <v>42</v>
      </c>
      <c r="C35" s="22" t="s">
        <v>45</v>
      </c>
      <c r="D35" s="21">
        <v>0</v>
      </c>
      <c r="E35" s="20">
        <f>E32/D32</f>
        <v>0.97076214937254046</v>
      </c>
      <c r="F35" s="20">
        <f>F32/D32</f>
        <v>0.8646890942305917</v>
      </c>
      <c r="G35" s="19">
        <f>G32/D32</f>
        <v>9.2701870923439567E-2</v>
      </c>
      <c r="H35" s="18">
        <f>H32/D32</f>
        <v>1.3371184218509248E-2</v>
      </c>
      <c r="K35" s="20">
        <f>K32/J32</f>
        <v>0.97076214937254046</v>
      </c>
      <c r="L35" s="20">
        <f>L32/J32</f>
        <v>0.86468909423059159</v>
      </c>
      <c r="M35" s="19">
        <f>M32/J32</f>
        <v>9.2701870923439553E-2</v>
      </c>
      <c r="N35" s="18">
        <f>N32/J32</f>
        <v>1.3371184218509247E-2</v>
      </c>
    </row>
    <row r="36" spans="2:14">
      <c r="B36" s="29" t="s">
        <v>42</v>
      </c>
      <c r="C36" s="28" t="s">
        <v>44</v>
      </c>
      <c r="D36" s="27">
        <v>0</v>
      </c>
      <c r="E36" s="26">
        <f>E33/D33</f>
        <v>0.97545936384700505</v>
      </c>
      <c r="F36" s="26">
        <f>F33/D33</f>
        <v>0.86987236161224157</v>
      </c>
      <c r="G36" s="25">
        <f>G33/D33</f>
        <v>9.2914165327013409E-2</v>
      </c>
      <c r="H36" s="24">
        <f>H33/D33</f>
        <v>1.2672836907750031E-2</v>
      </c>
      <c r="K36" s="26">
        <f>K33/J33</f>
        <v>0.97545936384700482</v>
      </c>
      <c r="L36" s="26">
        <f>L33/J33</f>
        <v>0.86987236161224135</v>
      </c>
      <c r="M36" s="25">
        <f>M33/J33</f>
        <v>9.2914165327013382E-2</v>
      </c>
      <c r="N36" s="24">
        <f>N33/J33</f>
        <v>1.2672836907750028E-2</v>
      </c>
    </row>
    <row r="37" spans="2:14">
      <c r="B37" s="23" t="s">
        <v>42</v>
      </c>
      <c r="C37" s="22" t="s">
        <v>43</v>
      </c>
      <c r="D37" s="21">
        <v>0</v>
      </c>
      <c r="E37" s="20">
        <f>E34/D34</f>
        <v>0.8094196174632734</v>
      </c>
      <c r="F37" s="20">
        <f>F34/D34</f>
        <v>0.68665134707972297</v>
      </c>
      <c r="G37" s="19">
        <f>G34/D34</f>
        <v>8.5409864827278775E-2</v>
      </c>
      <c r="H37" s="18">
        <f>H34/D34</f>
        <v>3.7358405556271658E-2</v>
      </c>
      <c r="K37" s="20">
        <f>K34/J34</f>
        <v>0.80941961746327351</v>
      </c>
      <c r="L37" s="20">
        <f>L34/J34</f>
        <v>0.68665134707972308</v>
      </c>
      <c r="M37" s="19">
        <f>M34/J34</f>
        <v>8.5409864827278845E-2</v>
      </c>
      <c r="N37" s="18">
        <f>N34/J34</f>
        <v>3.7358405556271679E-2</v>
      </c>
    </row>
    <row r="38" spans="2:14" ht="15.75" thickBot="1">
      <c r="B38" s="17" t="s">
        <v>42</v>
      </c>
      <c r="C38" s="16" t="s">
        <v>41</v>
      </c>
      <c r="D38" s="15">
        <v>0</v>
      </c>
      <c r="E38" s="15">
        <v>0</v>
      </c>
      <c r="F38" s="15">
        <v>0</v>
      </c>
      <c r="G38" s="14">
        <f>G32/(D32-F32)</f>
        <v>0.68510272986730725</v>
      </c>
      <c r="H38" s="13">
        <f>H32/(D32-F32-G32)</f>
        <v>0.31381100902299175</v>
      </c>
    </row>
    <row r="39" spans="2:14">
      <c r="C39" s="6" t="s">
        <v>40</v>
      </c>
    </row>
    <row r="40" spans="2:14" ht="15.75" thickBot="1"/>
    <row r="41" spans="2:14" ht="15.75" thickBot="1">
      <c r="F41" s="12" t="s">
        <v>39</v>
      </c>
      <c r="G41" s="11" t="s">
        <v>38</v>
      </c>
      <c r="H41" s="10" t="s">
        <v>64</v>
      </c>
    </row>
    <row r="42" spans="2:14" ht="15.75">
      <c r="C42" s="64" t="str">
        <f>B32&amp;" through " &amp;B5&amp;" Average Collection: Total"</f>
        <v>MFY18 through MFY21 Average Collection: Total</v>
      </c>
      <c r="D42" s="65"/>
      <c r="E42" s="65"/>
      <c r="F42" s="9">
        <f t="shared" ref="F42:H44" si="0">AVERAGE(F8,F17,F26,F35)</f>
        <v>0.85798505028105221</v>
      </c>
      <c r="G42" s="9">
        <f t="shared" si="0"/>
        <v>8.9532478439986518E-2</v>
      </c>
      <c r="H42" s="9">
        <f t="shared" si="0"/>
        <v>9.6188917273066186E-3</v>
      </c>
    </row>
    <row r="43" spans="2:14" ht="15.75">
      <c r="C43" s="66" t="str">
        <f>B32&amp;" through " &amp;B5&amp;" Average Collection: Non SWO"</f>
        <v>MFY18 through MFY21 Average Collection: Non SWO</v>
      </c>
      <c r="D43" s="67"/>
      <c r="E43" s="67"/>
      <c r="F43" s="8">
        <f t="shared" si="0"/>
        <v>0.86310488415991948</v>
      </c>
      <c r="G43" s="8">
        <f t="shared" si="0"/>
        <v>8.9593631601142046E-2</v>
      </c>
      <c r="H43" s="8">
        <f t="shared" si="0"/>
        <v>9.1191218463076724E-3</v>
      </c>
    </row>
    <row r="44" spans="2:14" ht="16.5" thickBot="1">
      <c r="C44" s="68" t="str">
        <f>B32&amp;" through " &amp;B5&amp;" Average Collection: SWO"</f>
        <v>MFY18 through MFY21 Average Collection: SWO</v>
      </c>
      <c r="D44" s="69"/>
      <c r="E44" s="69"/>
      <c r="F44" s="7">
        <f t="shared" si="0"/>
        <v>0.68172093632317032</v>
      </c>
      <c r="G44" s="7">
        <f t="shared" si="0"/>
        <v>8.7461637322068797E-2</v>
      </c>
      <c r="H44" s="7">
        <f t="shared" si="0"/>
        <v>2.6892437132377933E-2</v>
      </c>
    </row>
  </sheetData>
  <mergeCells count="3">
    <mergeCell ref="C42:E42"/>
    <mergeCell ref="C43:E43"/>
    <mergeCell ref="C44:E4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91"/>
  <sheetViews>
    <sheetView workbookViewId="0">
      <selection sqref="A1:L1391"/>
    </sheetView>
  </sheetViews>
  <sheetFormatPr defaultRowHeight="15"/>
  <cols>
    <col min="1" max="1" width="9.140625" style="1" customWidth="1"/>
    <col min="2" max="3" width="9.140625" customWidth="1"/>
    <col min="4" max="4" width="31.140625" customWidth="1"/>
    <col min="5" max="6" width="9.140625" customWidth="1"/>
    <col min="7" max="8" width="15" style="4" customWidth="1"/>
    <col min="9" max="9" width="13.42578125" style="4" customWidth="1"/>
    <col min="10" max="10" width="15" style="4" customWidth="1"/>
    <col min="11" max="11" width="15.5703125" style="4" customWidth="1"/>
    <col min="12" max="12" width="15" style="4" customWidth="1"/>
  </cols>
  <sheetData>
    <row r="1" spans="1:12">
      <c r="A1" s="2" t="s">
        <v>0</v>
      </c>
      <c r="B1" s="3" t="s">
        <v>1</v>
      </c>
      <c r="C1" s="3" t="s">
        <v>67</v>
      </c>
      <c r="D1" s="3" t="s">
        <v>2</v>
      </c>
      <c r="E1" s="3" t="s">
        <v>3</v>
      </c>
      <c r="F1" s="3" t="s">
        <v>4</v>
      </c>
      <c r="G1" s="5" t="s">
        <v>5</v>
      </c>
      <c r="H1" s="5" t="s">
        <v>6</v>
      </c>
      <c r="I1" s="5" t="s">
        <v>7</v>
      </c>
      <c r="J1" s="5" t="s">
        <v>8</v>
      </c>
      <c r="K1" s="5" t="s">
        <v>9</v>
      </c>
      <c r="L1" s="5" t="s">
        <v>10</v>
      </c>
    </row>
    <row r="2" spans="1:12">
      <c r="A2" s="1">
        <v>1</v>
      </c>
      <c r="B2">
        <v>2017</v>
      </c>
      <c r="C2" s="48" t="str">
        <f>"MFY"&amp;IF(A2&lt;2,RIGHT(B2,2),RIGHT(B2+1,2))</f>
        <v>MFY17</v>
      </c>
      <c r="D2" t="s">
        <v>11</v>
      </c>
      <c r="E2" t="s">
        <v>12</v>
      </c>
      <c r="F2" t="s">
        <v>12</v>
      </c>
      <c r="G2" s="4">
        <v>31923219.25</v>
      </c>
      <c r="H2" s="4">
        <v>30394434.66</v>
      </c>
      <c r="I2" s="4">
        <v>1046.32</v>
      </c>
      <c r="J2" s="4">
        <v>6982796.5800000001</v>
      </c>
      <c r="K2" s="4">
        <v>21542363.100000001</v>
      </c>
      <c r="L2" s="4">
        <v>960084.26</v>
      </c>
    </row>
    <row r="3" spans="1:12">
      <c r="A3" s="1">
        <v>1</v>
      </c>
      <c r="B3">
        <v>2017</v>
      </c>
      <c r="C3" s="48" t="str">
        <f t="shared" ref="C3:C66" si="0">"MFY"&amp;IF(A3&lt;2,RIGHT(B3,2),RIGHT(B3+1,2))</f>
        <v>MFY17</v>
      </c>
      <c r="D3" t="s">
        <v>11</v>
      </c>
      <c r="E3" t="s">
        <v>13</v>
      </c>
      <c r="F3" t="s">
        <v>12</v>
      </c>
      <c r="G3" s="4">
        <v>152034.10999999999</v>
      </c>
      <c r="H3" s="4">
        <v>80133.570000000007</v>
      </c>
      <c r="I3" s="4">
        <v>0</v>
      </c>
      <c r="J3" s="4">
        <v>19841.96</v>
      </c>
      <c r="K3" s="4">
        <v>45743.040000000001</v>
      </c>
      <c r="L3" s="4">
        <v>13600.07</v>
      </c>
    </row>
    <row r="4" spans="1:12">
      <c r="A4" s="1">
        <v>1</v>
      </c>
      <c r="B4">
        <v>2017</v>
      </c>
      <c r="C4" s="48" t="str">
        <f t="shared" si="0"/>
        <v>MFY17</v>
      </c>
      <c r="D4" t="s">
        <v>14</v>
      </c>
      <c r="E4" t="s">
        <v>12</v>
      </c>
      <c r="F4" t="s">
        <v>12</v>
      </c>
      <c r="G4" s="4">
        <v>10887653.75</v>
      </c>
      <c r="H4" s="4">
        <v>10838464.810000001</v>
      </c>
      <c r="I4" s="4">
        <v>97.74</v>
      </c>
      <c r="J4" s="4">
        <v>2700417.02</v>
      </c>
      <c r="K4" s="4">
        <v>7635200.5199999996</v>
      </c>
      <c r="L4" s="4">
        <v>134829.91</v>
      </c>
    </row>
    <row r="5" spans="1:12">
      <c r="A5" s="1">
        <v>1</v>
      </c>
      <c r="B5">
        <v>2017</v>
      </c>
      <c r="C5" s="48" t="str">
        <f t="shared" si="0"/>
        <v>MFY17</v>
      </c>
      <c r="D5" t="s">
        <v>14</v>
      </c>
      <c r="E5" t="s">
        <v>13</v>
      </c>
      <c r="F5" t="s">
        <v>12</v>
      </c>
      <c r="G5" s="4">
        <v>918882.51</v>
      </c>
      <c r="H5" s="4">
        <v>670935.48</v>
      </c>
      <c r="I5" s="4">
        <v>0</v>
      </c>
      <c r="J5" s="4">
        <v>186146.25</v>
      </c>
      <c r="K5" s="4">
        <v>405881.42</v>
      </c>
      <c r="L5" s="4">
        <v>61918.85</v>
      </c>
    </row>
    <row r="6" spans="1:12">
      <c r="A6" s="1">
        <v>1</v>
      </c>
      <c r="B6">
        <v>2017</v>
      </c>
      <c r="C6" s="48" t="str">
        <f t="shared" si="0"/>
        <v>MFY17</v>
      </c>
      <c r="D6" t="s">
        <v>15</v>
      </c>
      <c r="E6" t="s">
        <v>12</v>
      </c>
      <c r="F6" t="s">
        <v>12</v>
      </c>
      <c r="G6" s="4">
        <v>1048512.66</v>
      </c>
      <c r="H6" s="4">
        <v>1029399.61</v>
      </c>
      <c r="I6" s="4">
        <v>0</v>
      </c>
      <c r="J6" s="4">
        <v>331384.94</v>
      </c>
      <c r="K6" s="4">
        <v>677834.25</v>
      </c>
      <c r="L6" s="4">
        <v>7599.03</v>
      </c>
    </row>
    <row r="7" spans="1:12">
      <c r="A7" s="1">
        <v>1</v>
      </c>
      <c r="B7">
        <v>2017</v>
      </c>
      <c r="C7" s="48" t="str">
        <f t="shared" si="0"/>
        <v>MFY17</v>
      </c>
      <c r="D7" t="s">
        <v>15</v>
      </c>
      <c r="E7" t="s">
        <v>13</v>
      </c>
      <c r="F7" t="s">
        <v>12</v>
      </c>
      <c r="G7" s="4">
        <v>92535.72</v>
      </c>
      <c r="H7" s="4">
        <v>92058.880000000005</v>
      </c>
      <c r="I7" s="4">
        <v>0</v>
      </c>
      <c r="J7" s="4">
        <v>29318.85</v>
      </c>
      <c r="K7" s="4">
        <v>62740.03</v>
      </c>
      <c r="L7" s="4">
        <v>0</v>
      </c>
    </row>
    <row r="8" spans="1:12">
      <c r="A8" s="1">
        <v>1</v>
      </c>
      <c r="B8">
        <v>2017</v>
      </c>
      <c r="C8" s="48" t="str">
        <f t="shared" si="0"/>
        <v>MFY17</v>
      </c>
      <c r="D8" t="s">
        <v>16</v>
      </c>
      <c r="E8" t="s">
        <v>12</v>
      </c>
      <c r="F8" t="s">
        <v>12</v>
      </c>
      <c r="G8" s="4">
        <v>321982.28999999998</v>
      </c>
      <c r="H8" s="4">
        <v>323719.92</v>
      </c>
      <c r="I8" s="4">
        <v>0</v>
      </c>
      <c r="J8" s="4">
        <v>51802.07</v>
      </c>
      <c r="K8" s="4">
        <v>260509.8</v>
      </c>
      <c r="L8" s="4">
        <v>10474.59</v>
      </c>
    </row>
    <row r="9" spans="1:12">
      <c r="A9" s="1">
        <v>1</v>
      </c>
      <c r="B9">
        <v>2017</v>
      </c>
      <c r="C9" s="48" t="str">
        <f t="shared" si="0"/>
        <v>MFY17</v>
      </c>
      <c r="D9" t="s">
        <v>16</v>
      </c>
      <c r="E9" t="s">
        <v>13</v>
      </c>
      <c r="F9" t="s">
        <v>12</v>
      </c>
      <c r="G9" s="4">
        <v>173811.97</v>
      </c>
      <c r="H9" s="4">
        <v>143192.9</v>
      </c>
      <c r="I9" s="4">
        <v>0</v>
      </c>
      <c r="J9" s="4">
        <v>33206.57</v>
      </c>
      <c r="K9" s="4">
        <v>96257.19</v>
      </c>
      <c r="L9" s="4">
        <v>11814.2</v>
      </c>
    </row>
    <row r="10" spans="1:12">
      <c r="A10" s="1">
        <v>1</v>
      </c>
      <c r="B10">
        <v>2017</v>
      </c>
      <c r="C10" s="48" t="str">
        <f t="shared" si="0"/>
        <v>MFY17</v>
      </c>
      <c r="D10" t="s">
        <v>17</v>
      </c>
      <c r="E10" t="s">
        <v>12</v>
      </c>
      <c r="F10" t="s">
        <v>12</v>
      </c>
      <c r="G10" s="4">
        <v>156873.89000000001</v>
      </c>
      <c r="H10" s="4">
        <v>156359.35999999999</v>
      </c>
      <c r="I10" s="4">
        <v>0</v>
      </c>
      <c r="J10" s="4">
        <v>10508.08</v>
      </c>
      <c r="K10" s="4">
        <v>145798.34</v>
      </c>
      <c r="L10" s="4">
        <v>0</v>
      </c>
    </row>
    <row r="11" spans="1:12">
      <c r="A11" s="1">
        <v>1</v>
      </c>
      <c r="B11">
        <v>2017</v>
      </c>
      <c r="C11" s="48" t="str">
        <f t="shared" si="0"/>
        <v>MFY17</v>
      </c>
      <c r="D11" t="s">
        <v>17</v>
      </c>
      <c r="E11" t="s">
        <v>13</v>
      </c>
      <c r="F11" t="s">
        <v>12</v>
      </c>
      <c r="G11" s="4">
        <v>5066.1899999999996</v>
      </c>
      <c r="H11" s="4">
        <v>1209.92</v>
      </c>
      <c r="I11" s="4">
        <v>0</v>
      </c>
      <c r="J11" s="4">
        <v>0</v>
      </c>
      <c r="K11" s="4">
        <v>1017.06</v>
      </c>
      <c r="L11" s="4">
        <v>192.86</v>
      </c>
    </row>
    <row r="12" spans="1:12">
      <c r="A12" s="1">
        <v>1</v>
      </c>
      <c r="B12">
        <v>2017</v>
      </c>
      <c r="C12" s="48" t="str">
        <f t="shared" si="0"/>
        <v>MFY17</v>
      </c>
      <c r="D12" t="s">
        <v>18</v>
      </c>
      <c r="E12" t="s">
        <v>12</v>
      </c>
      <c r="F12" t="s">
        <v>12</v>
      </c>
      <c r="G12" s="4">
        <v>801659.22</v>
      </c>
      <c r="H12" s="4">
        <v>806231.72</v>
      </c>
      <c r="I12" s="4">
        <v>0</v>
      </c>
      <c r="J12" s="4">
        <v>254410.72</v>
      </c>
      <c r="K12" s="4">
        <v>539269.81000000006</v>
      </c>
      <c r="L12" s="4">
        <v>770.6</v>
      </c>
    </row>
    <row r="13" spans="1:12">
      <c r="A13" s="1">
        <v>1</v>
      </c>
      <c r="B13">
        <v>2017</v>
      </c>
      <c r="C13" s="48" t="str">
        <f t="shared" si="0"/>
        <v>MFY17</v>
      </c>
      <c r="D13" t="s">
        <v>18</v>
      </c>
      <c r="E13" t="s">
        <v>13</v>
      </c>
      <c r="F13" t="s">
        <v>12</v>
      </c>
      <c r="G13" s="4">
        <v>2056.1</v>
      </c>
      <c r="H13" s="4">
        <v>1715.98</v>
      </c>
      <c r="I13" s="4">
        <v>0</v>
      </c>
      <c r="J13" s="4">
        <v>133.22999999999999</v>
      </c>
      <c r="K13" s="4">
        <v>1582.75</v>
      </c>
      <c r="L13" s="4">
        <v>0</v>
      </c>
    </row>
    <row r="14" spans="1:12">
      <c r="A14" s="1">
        <v>1</v>
      </c>
      <c r="B14">
        <v>2017</v>
      </c>
      <c r="C14" s="48" t="str">
        <f t="shared" si="0"/>
        <v>MFY17</v>
      </c>
      <c r="D14" t="s">
        <v>19</v>
      </c>
      <c r="E14" t="s">
        <v>12</v>
      </c>
      <c r="F14" t="s">
        <v>12</v>
      </c>
      <c r="G14" s="4">
        <v>470022.1</v>
      </c>
      <c r="H14" s="4">
        <v>467821.88</v>
      </c>
      <c r="I14" s="4">
        <v>0</v>
      </c>
      <c r="J14" s="4">
        <v>1760.49</v>
      </c>
      <c r="K14" s="4">
        <v>466061.39</v>
      </c>
      <c r="L14" s="4">
        <v>0</v>
      </c>
    </row>
    <row r="15" spans="1:12">
      <c r="A15" s="1">
        <v>1</v>
      </c>
      <c r="B15">
        <v>2017</v>
      </c>
      <c r="C15" s="48" t="str">
        <f t="shared" si="0"/>
        <v>MFY17</v>
      </c>
      <c r="D15" t="s">
        <v>19</v>
      </c>
      <c r="E15" t="s">
        <v>13</v>
      </c>
      <c r="F15" t="s">
        <v>12</v>
      </c>
      <c r="G15" s="4">
        <v>9975.4500000000007</v>
      </c>
      <c r="H15" s="4">
        <v>9975.4500000000007</v>
      </c>
      <c r="I15" s="4">
        <v>0</v>
      </c>
      <c r="J15" s="4">
        <v>0</v>
      </c>
      <c r="K15" s="4">
        <v>9520.18</v>
      </c>
      <c r="L15" s="4">
        <v>455.27</v>
      </c>
    </row>
    <row r="16" spans="1:12">
      <c r="A16" s="1">
        <v>1</v>
      </c>
      <c r="B16">
        <v>2017</v>
      </c>
      <c r="C16" s="48" t="str">
        <f t="shared" si="0"/>
        <v>MFY17</v>
      </c>
      <c r="D16" t="s">
        <v>20</v>
      </c>
      <c r="E16" t="s">
        <v>12</v>
      </c>
      <c r="F16" t="s">
        <v>12</v>
      </c>
      <c r="G16" s="4">
        <v>992700.79</v>
      </c>
      <c r="H16" s="4">
        <v>942505.77</v>
      </c>
      <c r="I16" s="4">
        <v>0</v>
      </c>
      <c r="J16" s="4">
        <v>272441.06</v>
      </c>
      <c r="K16" s="4">
        <v>617805.92000000004</v>
      </c>
      <c r="L16" s="4">
        <v>26485.86</v>
      </c>
    </row>
    <row r="17" spans="1:12">
      <c r="A17" s="1">
        <v>1</v>
      </c>
      <c r="B17">
        <v>2017</v>
      </c>
      <c r="C17" s="48" t="str">
        <f t="shared" si="0"/>
        <v>MFY17</v>
      </c>
      <c r="D17" t="s">
        <v>20</v>
      </c>
      <c r="E17" t="s">
        <v>13</v>
      </c>
      <c r="F17" t="s">
        <v>12</v>
      </c>
      <c r="G17" s="4">
        <v>0</v>
      </c>
      <c r="H17" s="4">
        <v>0</v>
      </c>
      <c r="I17" s="4">
        <v>0</v>
      </c>
      <c r="J17" s="4">
        <v>0</v>
      </c>
      <c r="K17" s="4">
        <v>0</v>
      </c>
      <c r="L17" s="4">
        <v>0</v>
      </c>
    </row>
    <row r="18" spans="1:12">
      <c r="A18" s="1">
        <v>1</v>
      </c>
      <c r="B18">
        <v>2017</v>
      </c>
      <c r="C18" s="48" t="str">
        <f t="shared" si="0"/>
        <v>MFY17</v>
      </c>
      <c r="D18" t="s">
        <v>21</v>
      </c>
      <c r="E18" t="s">
        <v>12</v>
      </c>
      <c r="F18" t="s">
        <v>12</v>
      </c>
      <c r="G18" s="4">
        <v>2635710.1</v>
      </c>
      <c r="H18" s="4">
        <v>2899387.81</v>
      </c>
      <c r="I18" s="4">
        <v>0</v>
      </c>
      <c r="J18" s="4">
        <v>629750.16</v>
      </c>
      <c r="K18" s="4">
        <v>2165822.88</v>
      </c>
      <c r="L18" s="4">
        <v>579.64</v>
      </c>
    </row>
    <row r="19" spans="1:12">
      <c r="A19" s="1">
        <v>1</v>
      </c>
      <c r="B19">
        <v>2017</v>
      </c>
      <c r="C19" s="48" t="str">
        <f t="shared" si="0"/>
        <v>MFY17</v>
      </c>
      <c r="D19" t="s">
        <v>21</v>
      </c>
      <c r="E19" t="s">
        <v>13</v>
      </c>
      <c r="F19" t="s">
        <v>12</v>
      </c>
      <c r="G19" s="4">
        <v>50631.39</v>
      </c>
      <c r="H19" s="4">
        <v>47968.639999999999</v>
      </c>
      <c r="I19" s="4">
        <v>0</v>
      </c>
      <c r="J19" s="4">
        <v>45636.63</v>
      </c>
      <c r="K19" s="4">
        <v>2109.1999999999998</v>
      </c>
      <c r="L19" s="4">
        <v>0</v>
      </c>
    </row>
    <row r="20" spans="1:12">
      <c r="A20" s="1">
        <v>1</v>
      </c>
      <c r="B20">
        <v>2017</v>
      </c>
      <c r="C20" s="48" t="str">
        <f t="shared" si="0"/>
        <v>MFY17</v>
      </c>
      <c r="D20" t="s">
        <v>22</v>
      </c>
      <c r="E20" t="s">
        <v>12</v>
      </c>
      <c r="F20" t="s">
        <v>12</v>
      </c>
      <c r="G20" s="4">
        <v>54958.09</v>
      </c>
      <c r="H20" s="4">
        <v>47653.21</v>
      </c>
      <c r="I20" s="4">
        <v>0</v>
      </c>
      <c r="J20" s="4">
        <v>14408.42</v>
      </c>
      <c r="K20" s="4">
        <v>30289.21</v>
      </c>
      <c r="L20" s="4">
        <v>127.93</v>
      </c>
    </row>
    <row r="21" spans="1:12">
      <c r="A21" s="1">
        <v>1</v>
      </c>
      <c r="B21">
        <v>2017</v>
      </c>
      <c r="C21" s="48" t="str">
        <f t="shared" si="0"/>
        <v>MFY17</v>
      </c>
      <c r="D21" t="s">
        <v>23</v>
      </c>
      <c r="E21" t="s">
        <v>12</v>
      </c>
      <c r="F21" t="s">
        <v>12</v>
      </c>
      <c r="G21" s="4">
        <v>1109532.76</v>
      </c>
      <c r="H21" s="4">
        <v>1114803.21</v>
      </c>
      <c r="I21" s="4">
        <v>0</v>
      </c>
      <c r="J21" s="4">
        <v>109931.33</v>
      </c>
      <c r="K21" s="4">
        <v>1004706.47</v>
      </c>
      <c r="L21" s="4">
        <v>0</v>
      </c>
    </row>
    <row r="22" spans="1:12">
      <c r="A22" s="1">
        <v>1</v>
      </c>
      <c r="B22">
        <v>2017</v>
      </c>
      <c r="C22" s="48" t="str">
        <f t="shared" si="0"/>
        <v>MFY17</v>
      </c>
      <c r="D22" t="s">
        <v>23</v>
      </c>
      <c r="E22" t="s">
        <v>13</v>
      </c>
      <c r="F22" t="s">
        <v>12</v>
      </c>
      <c r="G22" s="4">
        <v>14521.52</v>
      </c>
      <c r="H22" s="4">
        <v>14245.55</v>
      </c>
      <c r="I22" s="4">
        <v>0</v>
      </c>
      <c r="J22" s="4">
        <v>2530.85</v>
      </c>
      <c r="K22" s="4">
        <v>11571.02</v>
      </c>
      <c r="L22" s="4">
        <v>143.68</v>
      </c>
    </row>
    <row r="23" spans="1:12">
      <c r="A23" s="1">
        <v>1</v>
      </c>
      <c r="B23">
        <v>2017</v>
      </c>
      <c r="C23" s="48" t="str">
        <f t="shared" si="0"/>
        <v>MFY17</v>
      </c>
      <c r="D23" t="s">
        <v>24</v>
      </c>
      <c r="E23" t="s">
        <v>12</v>
      </c>
      <c r="F23" t="s">
        <v>12</v>
      </c>
      <c r="G23" s="4">
        <v>191.68</v>
      </c>
      <c r="H23" s="4">
        <v>163.44</v>
      </c>
      <c r="I23" s="4">
        <v>0</v>
      </c>
      <c r="J23" s="4">
        <v>93.37</v>
      </c>
      <c r="K23" s="4">
        <v>70.069999999999993</v>
      </c>
      <c r="L23" s="4">
        <v>0</v>
      </c>
    </row>
    <row r="24" spans="1:12">
      <c r="A24" s="1">
        <v>1</v>
      </c>
      <c r="B24">
        <v>2017</v>
      </c>
      <c r="C24" s="48" t="str">
        <f t="shared" si="0"/>
        <v>MFY17</v>
      </c>
      <c r="D24" t="s">
        <v>25</v>
      </c>
      <c r="E24" t="s">
        <v>12</v>
      </c>
      <c r="F24" t="s">
        <v>12</v>
      </c>
      <c r="G24" s="4">
        <v>187924.83</v>
      </c>
      <c r="H24" s="4">
        <v>191311.74</v>
      </c>
      <c r="I24" s="4">
        <v>0</v>
      </c>
      <c r="J24" s="4">
        <v>33870.44</v>
      </c>
      <c r="K24" s="4">
        <v>132873.31</v>
      </c>
      <c r="L24" s="4">
        <v>2713.42</v>
      </c>
    </row>
    <row r="25" spans="1:12">
      <c r="A25" s="1">
        <v>1</v>
      </c>
      <c r="B25">
        <v>2017</v>
      </c>
      <c r="C25" s="48" t="str">
        <f t="shared" si="0"/>
        <v>MFY17</v>
      </c>
      <c r="D25" t="s">
        <v>25</v>
      </c>
      <c r="E25" t="s">
        <v>13</v>
      </c>
      <c r="F25" t="s">
        <v>12</v>
      </c>
      <c r="G25" s="4">
        <v>44.46</v>
      </c>
      <c r="H25" s="4">
        <v>36.08</v>
      </c>
      <c r="I25" s="4">
        <v>0</v>
      </c>
      <c r="J25" s="4">
        <v>0</v>
      </c>
      <c r="K25" s="4">
        <v>36.08</v>
      </c>
      <c r="L25" s="4">
        <v>0</v>
      </c>
    </row>
    <row r="26" spans="1:12">
      <c r="A26" s="1">
        <v>1</v>
      </c>
      <c r="B26">
        <v>2017</v>
      </c>
      <c r="C26" s="48" t="str">
        <f t="shared" si="0"/>
        <v>MFY17</v>
      </c>
      <c r="D26" t="s">
        <v>26</v>
      </c>
      <c r="E26" t="s">
        <v>12</v>
      </c>
      <c r="F26" t="s">
        <v>12</v>
      </c>
      <c r="G26" s="4">
        <v>1803327.25</v>
      </c>
      <c r="H26" s="4">
        <v>26966.79</v>
      </c>
      <c r="I26" s="4">
        <v>0</v>
      </c>
      <c r="J26" s="4">
        <v>3218.2</v>
      </c>
      <c r="K26" s="4">
        <v>23116.67</v>
      </c>
      <c r="L26" s="4">
        <v>90.62</v>
      </c>
    </row>
    <row r="27" spans="1:12">
      <c r="A27" s="1">
        <v>1</v>
      </c>
      <c r="B27">
        <v>2017</v>
      </c>
      <c r="C27" s="48" t="str">
        <f t="shared" si="0"/>
        <v>MFY17</v>
      </c>
      <c r="D27" t="s">
        <v>26</v>
      </c>
      <c r="E27" t="s">
        <v>12</v>
      </c>
      <c r="F27" t="s">
        <v>13</v>
      </c>
      <c r="G27" s="4">
        <v>1157992.6000000001</v>
      </c>
      <c r="H27" s="4">
        <v>0</v>
      </c>
      <c r="I27" s="4">
        <v>0</v>
      </c>
      <c r="J27" s="4">
        <v>0</v>
      </c>
      <c r="K27" s="4">
        <v>0</v>
      </c>
      <c r="L27" s="4">
        <v>0</v>
      </c>
    </row>
    <row r="28" spans="1:12">
      <c r="A28" s="1">
        <v>1</v>
      </c>
      <c r="B28">
        <v>2017</v>
      </c>
      <c r="C28" s="48" t="str">
        <f t="shared" si="0"/>
        <v>MFY17</v>
      </c>
      <c r="D28" t="s">
        <v>26</v>
      </c>
      <c r="E28" t="s">
        <v>13</v>
      </c>
      <c r="F28" t="s">
        <v>12</v>
      </c>
      <c r="G28" s="4">
        <v>140495.07999999999</v>
      </c>
      <c r="H28" s="4">
        <v>2155.84</v>
      </c>
      <c r="I28" s="4">
        <v>0</v>
      </c>
      <c r="J28" s="4">
        <v>0</v>
      </c>
      <c r="K28" s="4">
        <v>2155.84</v>
      </c>
      <c r="L28" s="4">
        <v>0</v>
      </c>
    </row>
    <row r="29" spans="1:12">
      <c r="A29" s="1">
        <v>1</v>
      </c>
      <c r="B29">
        <v>2017</v>
      </c>
      <c r="C29" s="48" t="str">
        <f t="shared" si="0"/>
        <v>MFY17</v>
      </c>
      <c r="D29" t="s">
        <v>26</v>
      </c>
      <c r="E29" t="s">
        <v>13</v>
      </c>
      <c r="F29" t="s">
        <v>13</v>
      </c>
      <c r="G29" s="4">
        <v>964.76</v>
      </c>
      <c r="H29" s="4">
        <v>0</v>
      </c>
      <c r="I29" s="4">
        <v>0</v>
      </c>
      <c r="J29" s="4">
        <v>0</v>
      </c>
      <c r="K29" s="4">
        <v>0</v>
      </c>
      <c r="L29" s="4">
        <v>0</v>
      </c>
    </row>
    <row r="30" spans="1:12">
      <c r="A30" s="1">
        <v>2</v>
      </c>
      <c r="B30">
        <v>2017</v>
      </c>
      <c r="C30" s="48" t="str">
        <f t="shared" si="0"/>
        <v>MFY18</v>
      </c>
      <c r="D30" t="s">
        <v>11</v>
      </c>
      <c r="E30" t="s">
        <v>12</v>
      </c>
      <c r="F30" t="s">
        <v>12</v>
      </c>
      <c r="G30" s="4">
        <v>27446751.120000001</v>
      </c>
      <c r="H30" s="4">
        <v>26405200.579999998</v>
      </c>
      <c r="I30" s="4">
        <v>18390.68</v>
      </c>
      <c r="J30" s="4">
        <v>25483288.399999999</v>
      </c>
      <c r="K30" s="4">
        <v>531453.05000000005</v>
      </c>
      <c r="L30" s="4">
        <v>370069.47</v>
      </c>
    </row>
    <row r="31" spans="1:12">
      <c r="A31" s="1">
        <v>2</v>
      </c>
      <c r="B31">
        <v>2017</v>
      </c>
      <c r="C31" s="48" t="str">
        <f t="shared" si="0"/>
        <v>MFY18</v>
      </c>
      <c r="D31" t="s">
        <v>11</v>
      </c>
      <c r="E31" t="s">
        <v>13</v>
      </c>
      <c r="F31" t="s">
        <v>12</v>
      </c>
      <c r="G31" s="4">
        <v>143324.76999999999</v>
      </c>
      <c r="H31" s="4">
        <v>81340.63</v>
      </c>
      <c r="I31" s="4">
        <v>0</v>
      </c>
      <c r="J31" s="4">
        <v>65985.48</v>
      </c>
      <c r="K31" s="4">
        <v>8613.3799999999992</v>
      </c>
      <c r="L31" s="4">
        <v>6721.58</v>
      </c>
    </row>
    <row r="32" spans="1:12">
      <c r="A32" s="1">
        <v>2</v>
      </c>
      <c r="B32">
        <v>2017</v>
      </c>
      <c r="C32" s="48" t="str">
        <f t="shared" si="0"/>
        <v>MFY18</v>
      </c>
      <c r="D32" t="s">
        <v>14</v>
      </c>
      <c r="E32" t="s">
        <v>12</v>
      </c>
      <c r="F32" t="s">
        <v>12</v>
      </c>
      <c r="G32" s="4">
        <v>9672234.5700000003</v>
      </c>
      <c r="H32" s="4">
        <v>9633471.2200000007</v>
      </c>
      <c r="I32" s="4">
        <v>25355.95</v>
      </c>
      <c r="J32" s="4">
        <v>9468424.3900000006</v>
      </c>
      <c r="K32" s="4">
        <v>83863.97</v>
      </c>
      <c r="L32" s="4">
        <v>55009.7</v>
      </c>
    </row>
    <row r="33" spans="1:12">
      <c r="A33" s="1">
        <v>2</v>
      </c>
      <c r="B33">
        <v>2017</v>
      </c>
      <c r="C33" s="48" t="str">
        <f t="shared" si="0"/>
        <v>MFY18</v>
      </c>
      <c r="D33" t="s">
        <v>14</v>
      </c>
      <c r="E33" t="s">
        <v>13</v>
      </c>
      <c r="F33" t="s">
        <v>12</v>
      </c>
      <c r="G33" s="4">
        <v>803421.71</v>
      </c>
      <c r="H33" s="4">
        <v>734743.02</v>
      </c>
      <c r="I33" s="4">
        <v>0</v>
      </c>
      <c r="J33" s="4">
        <v>662695.96</v>
      </c>
      <c r="K33" s="4">
        <v>37925.51</v>
      </c>
      <c r="L33" s="4">
        <v>34106.76</v>
      </c>
    </row>
    <row r="34" spans="1:12">
      <c r="A34" s="1">
        <v>2</v>
      </c>
      <c r="B34">
        <v>2017</v>
      </c>
      <c r="C34" s="48" t="str">
        <f t="shared" si="0"/>
        <v>MFY18</v>
      </c>
      <c r="D34" t="s">
        <v>15</v>
      </c>
      <c r="E34" t="s">
        <v>12</v>
      </c>
      <c r="F34" t="s">
        <v>12</v>
      </c>
      <c r="G34" s="4">
        <v>883055.3</v>
      </c>
      <c r="H34" s="4">
        <v>859256.22</v>
      </c>
      <c r="I34" s="4">
        <v>1235.17</v>
      </c>
      <c r="J34" s="4">
        <v>850763.06</v>
      </c>
      <c r="K34" s="4">
        <v>4139.99</v>
      </c>
      <c r="L34" s="4">
        <v>3118</v>
      </c>
    </row>
    <row r="35" spans="1:12">
      <c r="A35" s="1">
        <v>2</v>
      </c>
      <c r="B35">
        <v>2017</v>
      </c>
      <c r="C35" s="48" t="str">
        <f t="shared" si="0"/>
        <v>MFY18</v>
      </c>
      <c r="D35" t="s">
        <v>15</v>
      </c>
      <c r="E35" t="s">
        <v>13</v>
      </c>
      <c r="F35" t="s">
        <v>12</v>
      </c>
      <c r="G35" s="4">
        <v>73903.72</v>
      </c>
      <c r="H35" s="4">
        <v>50814.879999999997</v>
      </c>
      <c r="I35" s="4">
        <v>0</v>
      </c>
      <c r="J35" s="4">
        <v>50814.879999999997</v>
      </c>
      <c r="K35" s="4">
        <v>0</v>
      </c>
      <c r="L35" s="4">
        <v>0</v>
      </c>
    </row>
    <row r="36" spans="1:12">
      <c r="A36" s="1">
        <v>2</v>
      </c>
      <c r="B36">
        <v>2017</v>
      </c>
      <c r="C36" s="48" t="str">
        <f t="shared" si="0"/>
        <v>MFY18</v>
      </c>
      <c r="D36" t="s">
        <v>16</v>
      </c>
      <c r="E36" t="s">
        <v>12</v>
      </c>
      <c r="F36" t="s">
        <v>12</v>
      </c>
      <c r="G36" s="4">
        <v>301044.75</v>
      </c>
      <c r="H36" s="4">
        <v>299172.31</v>
      </c>
      <c r="I36" s="4">
        <v>1818.43</v>
      </c>
      <c r="J36" s="4">
        <v>297353.88</v>
      </c>
      <c r="K36" s="4">
        <v>0</v>
      </c>
      <c r="L36" s="4">
        <v>0</v>
      </c>
    </row>
    <row r="37" spans="1:12">
      <c r="A37" s="1">
        <v>2</v>
      </c>
      <c r="B37">
        <v>2017</v>
      </c>
      <c r="C37" s="48" t="str">
        <f t="shared" si="0"/>
        <v>MFY18</v>
      </c>
      <c r="D37" t="s">
        <v>16</v>
      </c>
      <c r="E37" t="s">
        <v>13</v>
      </c>
      <c r="F37" t="s">
        <v>12</v>
      </c>
      <c r="G37" s="4">
        <v>168769.06</v>
      </c>
      <c r="H37" s="4">
        <v>142604.87</v>
      </c>
      <c r="I37" s="4">
        <v>0</v>
      </c>
      <c r="J37" s="4">
        <v>130025.24</v>
      </c>
      <c r="K37" s="4">
        <v>4865.8900000000003</v>
      </c>
      <c r="L37" s="4">
        <v>7713.74</v>
      </c>
    </row>
    <row r="38" spans="1:12">
      <c r="A38" s="1">
        <v>2</v>
      </c>
      <c r="B38">
        <v>2017</v>
      </c>
      <c r="C38" s="48" t="str">
        <f t="shared" si="0"/>
        <v>MFY18</v>
      </c>
      <c r="D38" t="s">
        <v>17</v>
      </c>
      <c r="E38" t="s">
        <v>12</v>
      </c>
      <c r="F38" t="s">
        <v>12</v>
      </c>
      <c r="G38" s="4">
        <v>132068.45000000001</v>
      </c>
      <c r="H38" s="4">
        <v>131098.39000000001</v>
      </c>
      <c r="I38" s="4">
        <v>0</v>
      </c>
      <c r="J38" s="4">
        <v>131098.39000000001</v>
      </c>
      <c r="K38" s="4">
        <v>0</v>
      </c>
      <c r="L38" s="4">
        <v>0</v>
      </c>
    </row>
    <row r="39" spans="1:12">
      <c r="A39" s="1">
        <v>2</v>
      </c>
      <c r="B39">
        <v>2017</v>
      </c>
      <c r="C39" s="48" t="str">
        <f t="shared" si="0"/>
        <v>MFY18</v>
      </c>
      <c r="D39" t="s">
        <v>17</v>
      </c>
      <c r="E39" t="s">
        <v>13</v>
      </c>
      <c r="F39" t="s">
        <v>12</v>
      </c>
      <c r="G39" s="4">
        <v>4117.09</v>
      </c>
      <c r="H39" s="4">
        <v>1388.09</v>
      </c>
      <c r="I39" s="4">
        <v>0</v>
      </c>
      <c r="J39" s="4">
        <v>1153.08</v>
      </c>
      <c r="K39" s="4">
        <v>53.64</v>
      </c>
      <c r="L39" s="4">
        <v>181.37</v>
      </c>
    </row>
    <row r="40" spans="1:12">
      <c r="A40" s="1">
        <v>2</v>
      </c>
      <c r="B40">
        <v>2017</v>
      </c>
      <c r="C40" s="48" t="str">
        <f t="shared" si="0"/>
        <v>MFY18</v>
      </c>
      <c r="D40" t="s">
        <v>18</v>
      </c>
      <c r="E40" t="s">
        <v>12</v>
      </c>
      <c r="F40" t="s">
        <v>12</v>
      </c>
      <c r="G40" s="4">
        <v>631985.81999999995</v>
      </c>
      <c r="H40" s="4">
        <v>667606.97</v>
      </c>
      <c r="I40" s="4">
        <v>71.739999999999995</v>
      </c>
      <c r="J40" s="4">
        <v>666592.22</v>
      </c>
      <c r="K40" s="4">
        <v>274.22000000000003</v>
      </c>
      <c r="L40" s="4">
        <v>668.79</v>
      </c>
    </row>
    <row r="41" spans="1:12">
      <c r="A41" s="1">
        <v>2</v>
      </c>
      <c r="B41">
        <v>2017</v>
      </c>
      <c r="C41" s="48" t="str">
        <f t="shared" si="0"/>
        <v>MFY18</v>
      </c>
      <c r="D41" t="s">
        <v>18</v>
      </c>
      <c r="E41" t="s">
        <v>13</v>
      </c>
      <c r="F41" t="s">
        <v>12</v>
      </c>
      <c r="G41" s="4">
        <v>-38833.879999999997</v>
      </c>
      <c r="H41" s="4">
        <v>1748.71</v>
      </c>
      <c r="I41" s="4">
        <v>0</v>
      </c>
      <c r="J41" s="4">
        <v>1748.71</v>
      </c>
      <c r="K41" s="4">
        <v>0</v>
      </c>
      <c r="L41" s="4">
        <v>0</v>
      </c>
    </row>
    <row r="42" spans="1:12">
      <c r="A42" s="1">
        <v>2</v>
      </c>
      <c r="B42">
        <v>2017</v>
      </c>
      <c r="C42" s="48" t="str">
        <f t="shared" si="0"/>
        <v>MFY18</v>
      </c>
      <c r="D42" t="s">
        <v>19</v>
      </c>
      <c r="E42" t="s">
        <v>12</v>
      </c>
      <c r="F42" t="s">
        <v>12</v>
      </c>
      <c r="G42" s="4">
        <v>479126.91</v>
      </c>
      <c r="H42" s="4">
        <v>478934.51</v>
      </c>
      <c r="I42" s="4">
        <v>0</v>
      </c>
      <c r="J42" s="4">
        <v>478934.51</v>
      </c>
      <c r="K42" s="4">
        <v>0</v>
      </c>
      <c r="L42" s="4">
        <v>0</v>
      </c>
    </row>
    <row r="43" spans="1:12">
      <c r="A43" s="1">
        <v>2</v>
      </c>
      <c r="B43">
        <v>2017</v>
      </c>
      <c r="C43" s="48" t="str">
        <f t="shared" si="0"/>
        <v>MFY18</v>
      </c>
      <c r="D43" t="s">
        <v>19</v>
      </c>
      <c r="E43" t="s">
        <v>13</v>
      </c>
      <c r="F43" t="s">
        <v>12</v>
      </c>
      <c r="G43" s="4">
        <v>10688.85</v>
      </c>
      <c r="H43" s="4">
        <v>10688.85</v>
      </c>
      <c r="I43" s="4">
        <v>0</v>
      </c>
      <c r="J43" s="4">
        <v>10151.74</v>
      </c>
      <c r="K43" s="4">
        <v>537.11</v>
      </c>
      <c r="L43" s="4">
        <v>0</v>
      </c>
    </row>
    <row r="44" spans="1:12">
      <c r="A44" s="1">
        <v>2</v>
      </c>
      <c r="B44">
        <v>2017</v>
      </c>
      <c r="C44" s="48" t="str">
        <f t="shared" si="0"/>
        <v>MFY18</v>
      </c>
      <c r="D44" t="s">
        <v>20</v>
      </c>
      <c r="E44" t="s">
        <v>12</v>
      </c>
      <c r="F44" t="s">
        <v>12</v>
      </c>
      <c r="G44" s="4">
        <v>873448.73</v>
      </c>
      <c r="H44" s="4">
        <v>826823.95</v>
      </c>
      <c r="I44" s="4">
        <v>52.15</v>
      </c>
      <c r="J44" s="4">
        <v>803071.58</v>
      </c>
      <c r="K44" s="4">
        <v>10943.07</v>
      </c>
      <c r="L44" s="4">
        <v>12698.62</v>
      </c>
    </row>
    <row r="45" spans="1:12">
      <c r="A45" s="1">
        <v>2</v>
      </c>
      <c r="B45">
        <v>2017</v>
      </c>
      <c r="C45" s="48" t="str">
        <f t="shared" si="0"/>
        <v>MFY18</v>
      </c>
      <c r="D45" t="s">
        <v>20</v>
      </c>
      <c r="E45" t="s">
        <v>13</v>
      </c>
      <c r="F45" t="s">
        <v>12</v>
      </c>
      <c r="G45" s="4">
        <v>0</v>
      </c>
      <c r="H45" s="4">
        <v>0</v>
      </c>
      <c r="I45" s="4">
        <v>0</v>
      </c>
      <c r="J45" s="4">
        <v>0</v>
      </c>
      <c r="K45" s="4">
        <v>0</v>
      </c>
      <c r="L45" s="4">
        <v>0</v>
      </c>
    </row>
    <row r="46" spans="1:12">
      <c r="A46" s="1">
        <v>2</v>
      </c>
      <c r="B46">
        <v>2017</v>
      </c>
      <c r="C46" s="48" t="str">
        <f t="shared" si="0"/>
        <v>MFY18</v>
      </c>
      <c r="D46" t="s">
        <v>21</v>
      </c>
      <c r="E46" t="s">
        <v>12</v>
      </c>
      <c r="F46" t="s">
        <v>12</v>
      </c>
      <c r="G46" s="4">
        <v>2473007.5299999998</v>
      </c>
      <c r="H46" s="4">
        <v>2457617.92</v>
      </c>
      <c r="I46" s="4">
        <v>4085.79</v>
      </c>
      <c r="J46" s="4">
        <v>2453532.13</v>
      </c>
      <c r="K46" s="4">
        <v>0</v>
      </c>
      <c r="L46" s="4">
        <v>0</v>
      </c>
    </row>
    <row r="47" spans="1:12">
      <c r="A47" s="1">
        <v>2</v>
      </c>
      <c r="B47">
        <v>2017</v>
      </c>
      <c r="C47" s="48" t="str">
        <f t="shared" si="0"/>
        <v>MFY18</v>
      </c>
      <c r="D47" t="s">
        <v>21</v>
      </c>
      <c r="E47" t="s">
        <v>13</v>
      </c>
      <c r="F47" t="s">
        <v>12</v>
      </c>
      <c r="G47" s="4">
        <v>47664.25</v>
      </c>
      <c r="H47" s="4">
        <v>47645.81</v>
      </c>
      <c r="I47" s="4">
        <v>0</v>
      </c>
      <c r="J47" s="4">
        <v>47645.81</v>
      </c>
      <c r="K47" s="4">
        <v>0</v>
      </c>
      <c r="L47" s="4">
        <v>0</v>
      </c>
    </row>
    <row r="48" spans="1:12">
      <c r="A48" s="1">
        <v>2</v>
      </c>
      <c r="B48">
        <v>2017</v>
      </c>
      <c r="C48" s="48" t="str">
        <f t="shared" si="0"/>
        <v>MFY18</v>
      </c>
      <c r="D48" t="s">
        <v>22</v>
      </c>
      <c r="E48" t="s">
        <v>12</v>
      </c>
      <c r="F48" t="s">
        <v>12</v>
      </c>
      <c r="G48" s="4">
        <v>73808.460000000006</v>
      </c>
      <c r="H48" s="4">
        <v>70746.509999999995</v>
      </c>
      <c r="I48" s="4">
        <v>0</v>
      </c>
      <c r="J48" s="4">
        <v>60491.199999999997</v>
      </c>
      <c r="K48" s="4">
        <v>10127.379999999999</v>
      </c>
      <c r="L48" s="4">
        <v>127.93</v>
      </c>
    </row>
    <row r="49" spans="1:12">
      <c r="A49" s="1">
        <v>2</v>
      </c>
      <c r="B49">
        <v>2017</v>
      </c>
      <c r="C49" s="48" t="str">
        <f t="shared" si="0"/>
        <v>MFY18</v>
      </c>
      <c r="D49" t="s">
        <v>23</v>
      </c>
      <c r="E49" t="s">
        <v>12</v>
      </c>
      <c r="F49" t="s">
        <v>12</v>
      </c>
      <c r="G49" s="4">
        <v>1075619.51</v>
      </c>
      <c r="H49" s="4">
        <v>1032408.62</v>
      </c>
      <c r="I49" s="4">
        <v>46.33</v>
      </c>
      <c r="J49" s="4">
        <v>1032362.29</v>
      </c>
      <c r="K49" s="4">
        <v>0</v>
      </c>
      <c r="L49" s="4">
        <v>0</v>
      </c>
    </row>
    <row r="50" spans="1:12">
      <c r="A50" s="1">
        <v>2</v>
      </c>
      <c r="B50">
        <v>2017</v>
      </c>
      <c r="C50" s="48" t="str">
        <f t="shared" si="0"/>
        <v>MFY18</v>
      </c>
      <c r="D50" t="s">
        <v>23</v>
      </c>
      <c r="E50" t="s">
        <v>13</v>
      </c>
      <c r="F50" t="s">
        <v>12</v>
      </c>
      <c r="G50" s="4">
        <v>20315.88</v>
      </c>
      <c r="H50" s="4">
        <v>20094.12</v>
      </c>
      <c r="I50" s="4">
        <v>0</v>
      </c>
      <c r="J50" s="4">
        <v>19950.439999999999</v>
      </c>
      <c r="K50" s="4">
        <v>0</v>
      </c>
      <c r="L50" s="4">
        <v>143.68</v>
      </c>
    </row>
    <row r="51" spans="1:12">
      <c r="A51" s="1">
        <v>2</v>
      </c>
      <c r="B51">
        <v>2017</v>
      </c>
      <c r="C51" s="48" t="str">
        <f t="shared" si="0"/>
        <v>MFY18</v>
      </c>
      <c r="D51" t="s">
        <v>24</v>
      </c>
      <c r="E51" t="s">
        <v>12</v>
      </c>
      <c r="F51" t="s">
        <v>12</v>
      </c>
      <c r="G51" s="4">
        <v>184.52</v>
      </c>
      <c r="H51" s="4">
        <v>156.28</v>
      </c>
      <c r="I51" s="4">
        <v>0</v>
      </c>
      <c r="J51" s="4">
        <v>156.28</v>
      </c>
      <c r="K51" s="4">
        <v>0</v>
      </c>
      <c r="L51" s="4">
        <v>0</v>
      </c>
    </row>
    <row r="52" spans="1:12">
      <c r="A52" s="1">
        <v>2</v>
      </c>
      <c r="B52">
        <v>2017</v>
      </c>
      <c r="C52" s="48" t="str">
        <f t="shared" si="0"/>
        <v>MFY18</v>
      </c>
      <c r="D52" t="s">
        <v>25</v>
      </c>
      <c r="E52" t="s">
        <v>12</v>
      </c>
      <c r="F52" t="s">
        <v>12</v>
      </c>
      <c r="G52" s="4">
        <v>193646.91</v>
      </c>
      <c r="H52" s="4">
        <v>189252.83</v>
      </c>
      <c r="I52" s="4">
        <v>13561.65</v>
      </c>
      <c r="J52" s="4">
        <v>172655.24</v>
      </c>
      <c r="K52" s="4">
        <v>1792.52</v>
      </c>
      <c r="L52" s="4">
        <v>1243.42</v>
      </c>
    </row>
    <row r="53" spans="1:12">
      <c r="A53" s="1">
        <v>2</v>
      </c>
      <c r="B53">
        <v>2017</v>
      </c>
      <c r="C53" s="48" t="str">
        <f t="shared" si="0"/>
        <v>MFY18</v>
      </c>
      <c r="D53" t="s">
        <v>25</v>
      </c>
      <c r="E53" t="s">
        <v>13</v>
      </c>
      <c r="F53" t="s">
        <v>12</v>
      </c>
      <c r="G53" s="4">
        <v>2142.2199999999998</v>
      </c>
      <c r="H53" s="4">
        <v>44.46</v>
      </c>
      <c r="I53" s="4">
        <v>0</v>
      </c>
      <c r="J53" s="4">
        <v>44.46</v>
      </c>
      <c r="K53" s="4">
        <v>0</v>
      </c>
      <c r="L53" s="4">
        <v>0</v>
      </c>
    </row>
    <row r="54" spans="1:12">
      <c r="A54" s="1">
        <v>2</v>
      </c>
      <c r="B54">
        <v>2017</v>
      </c>
      <c r="C54" s="48" t="str">
        <f t="shared" si="0"/>
        <v>MFY18</v>
      </c>
      <c r="D54" t="s">
        <v>26</v>
      </c>
      <c r="E54" t="s">
        <v>12</v>
      </c>
      <c r="F54" t="s">
        <v>12</v>
      </c>
      <c r="G54" s="4">
        <v>1366183.29</v>
      </c>
      <c r="H54" s="4">
        <v>28107.279999999999</v>
      </c>
      <c r="I54" s="4">
        <v>0</v>
      </c>
      <c r="J54" s="4">
        <v>25779.25</v>
      </c>
      <c r="K54" s="4">
        <v>2328.0300000000002</v>
      </c>
      <c r="L54" s="4">
        <v>0</v>
      </c>
    </row>
    <row r="55" spans="1:12">
      <c r="A55" s="1">
        <v>2</v>
      </c>
      <c r="B55">
        <v>2017</v>
      </c>
      <c r="C55" s="48" t="str">
        <f t="shared" si="0"/>
        <v>MFY18</v>
      </c>
      <c r="D55" t="s">
        <v>26</v>
      </c>
      <c r="E55" t="s">
        <v>12</v>
      </c>
      <c r="F55" t="s">
        <v>13</v>
      </c>
      <c r="G55" s="4">
        <v>1146179.93</v>
      </c>
      <c r="H55" s="4">
        <v>0</v>
      </c>
      <c r="I55" s="4">
        <v>0</v>
      </c>
      <c r="J55" s="4">
        <v>0</v>
      </c>
      <c r="K55" s="4">
        <v>0</v>
      </c>
      <c r="L55" s="4">
        <v>0</v>
      </c>
    </row>
    <row r="56" spans="1:12">
      <c r="A56" s="1">
        <v>2</v>
      </c>
      <c r="B56">
        <v>2017</v>
      </c>
      <c r="C56" s="48" t="str">
        <f t="shared" si="0"/>
        <v>MFY18</v>
      </c>
      <c r="D56" t="s">
        <v>26</v>
      </c>
      <c r="E56" t="s">
        <v>13</v>
      </c>
      <c r="F56" t="s">
        <v>12</v>
      </c>
      <c r="G56" s="4">
        <v>136588.01999999999</v>
      </c>
      <c r="H56" s="4">
        <v>2173.6799999999998</v>
      </c>
      <c r="I56" s="4">
        <v>0</v>
      </c>
      <c r="J56" s="4">
        <v>2173.6799999999998</v>
      </c>
      <c r="K56" s="4">
        <v>0</v>
      </c>
      <c r="L56" s="4">
        <v>0</v>
      </c>
    </row>
    <row r="57" spans="1:12">
      <c r="A57" s="1">
        <v>2</v>
      </c>
      <c r="B57">
        <v>2017</v>
      </c>
      <c r="C57" s="48" t="str">
        <f t="shared" si="0"/>
        <v>MFY18</v>
      </c>
      <c r="D57" t="s">
        <v>26</v>
      </c>
      <c r="E57" t="s">
        <v>13</v>
      </c>
      <c r="F57" t="s">
        <v>13</v>
      </c>
      <c r="G57" s="4">
        <v>964.76</v>
      </c>
      <c r="H57" s="4">
        <v>0</v>
      </c>
      <c r="I57" s="4">
        <v>0</v>
      </c>
      <c r="J57" s="4">
        <v>0</v>
      </c>
      <c r="K57" s="4">
        <v>0</v>
      </c>
      <c r="L57" s="4">
        <v>0</v>
      </c>
    </row>
    <row r="58" spans="1:12">
      <c r="A58" s="1">
        <v>3</v>
      </c>
      <c r="B58">
        <v>2017</v>
      </c>
      <c r="C58" s="48" t="str">
        <f t="shared" si="0"/>
        <v>MFY18</v>
      </c>
      <c r="D58" t="s">
        <v>11</v>
      </c>
      <c r="E58" t="s">
        <v>12</v>
      </c>
      <c r="F58" t="s">
        <v>12</v>
      </c>
      <c r="G58" s="4">
        <v>30585696.100000001</v>
      </c>
      <c r="H58" s="4">
        <v>29568152.960000001</v>
      </c>
      <c r="I58" s="4">
        <v>161182.89000000001</v>
      </c>
      <c r="J58" s="4">
        <v>28361901.289999999</v>
      </c>
      <c r="K58" s="4">
        <v>613874.51</v>
      </c>
      <c r="L58" s="4">
        <v>428854.56</v>
      </c>
    </row>
    <row r="59" spans="1:12">
      <c r="A59" s="1">
        <v>3</v>
      </c>
      <c r="B59">
        <v>2017</v>
      </c>
      <c r="C59" s="48" t="str">
        <f t="shared" si="0"/>
        <v>MFY18</v>
      </c>
      <c r="D59" t="s">
        <v>11</v>
      </c>
      <c r="E59" t="s">
        <v>13</v>
      </c>
      <c r="F59" t="s">
        <v>12</v>
      </c>
      <c r="G59" s="4">
        <v>150050.95000000001</v>
      </c>
      <c r="H59" s="4">
        <v>89327.34</v>
      </c>
      <c r="I59" s="4">
        <v>0</v>
      </c>
      <c r="J59" s="4">
        <v>72920.800000000003</v>
      </c>
      <c r="K59" s="4">
        <v>8835.51</v>
      </c>
      <c r="L59" s="4">
        <v>7556.91</v>
      </c>
    </row>
    <row r="60" spans="1:12">
      <c r="A60" s="1">
        <v>3</v>
      </c>
      <c r="B60">
        <v>2017</v>
      </c>
      <c r="C60" s="48" t="str">
        <f t="shared" si="0"/>
        <v>MFY18</v>
      </c>
      <c r="D60" t="s">
        <v>14</v>
      </c>
      <c r="E60" t="s">
        <v>12</v>
      </c>
      <c r="F60" t="s">
        <v>12</v>
      </c>
      <c r="G60" s="4">
        <v>10551544.52</v>
      </c>
      <c r="H60" s="4">
        <v>10688810.880000001</v>
      </c>
      <c r="I60" s="4">
        <v>291536.5</v>
      </c>
      <c r="J60" s="4">
        <v>10233102.609999999</v>
      </c>
      <c r="K60" s="4">
        <v>104583.39</v>
      </c>
      <c r="L60" s="4">
        <v>59051.85</v>
      </c>
    </row>
    <row r="61" spans="1:12">
      <c r="A61" s="1">
        <v>3</v>
      </c>
      <c r="B61">
        <v>2017</v>
      </c>
      <c r="C61" s="48" t="str">
        <f t="shared" si="0"/>
        <v>MFY18</v>
      </c>
      <c r="D61" t="s">
        <v>14</v>
      </c>
      <c r="E61" t="s">
        <v>13</v>
      </c>
      <c r="F61" t="s">
        <v>12</v>
      </c>
      <c r="G61" s="4">
        <v>1042529.74</v>
      </c>
      <c r="H61" s="4">
        <v>760990.13</v>
      </c>
      <c r="I61" s="4">
        <v>0</v>
      </c>
      <c r="J61" s="4">
        <v>679410.29</v>
      </c>
      <c r="K61" s="4">
        <v>44591.69</v>
      </c>
      <c r="L61" s="4">
        <v>36973.360000000001</v>
      </c>
    </row>
    <row r="62" spans="1:12">
      <c r="A62" s="1">
        <v>3</v>
      </c>
      <c r="B62">
        <v>2017</v>
      </c>
      <c r="C62" s="48" t="str">
        <f t="shared" si="0"/>
        <v>MFY18</v>
      </c>
      <c r="D62" t="s">
        <v>15</v>
      </c>
      <c r="E62" t="s">
        <v>12</v>
      </c>
      <c r="F62" t="s">
        <v>12</v>
      </c>
      <c r="G62" s="4">
        <v>1060690.49</v>
      </c>
      <c r="H62" s="4">
        <v>1099079.3999999999</v>
      </c>
      <c r="I62" s="4">
        <v>0</v>
      </c>
      <c r="J62" s="4">
        <v>1089822.6100000001</v>
      </c>
      <c r="K62" s="4">
        <v>3833.94</v>
      </c>
      <c r="L62" s="4">
        <v>5422.85</v>
      </c>
    </row>
    <row r="63" spans="1:12">
      <c r="A63" s="1">
        <v>3</v>
      </c>
      <c r="B63">
        <v>2017</v>
      </c>
      <c r="C63" s="48" t="str">
        <f t="shared" si="0"/>
        <v>MFY18</v>
      </c>
      <c r="D63" t="s">
        <v>15</v>
      </c>
      <c r="E63" t="s">
        <v>13</v>
      </c>
      <c r="F63" t="s">
        <v>12</v>
      </c>
      <c r="G63" s="4">
        <v>35521.79</v>
      </c>
      <c r="H63" s="4">
        <v>63752.88</v>
      </c>
      <c r="I63" s="4">
        <v>0</v>
      </c>
      <c r="J63" s="4">
        <v>63752.88</v>
      </c>
      <c r="K63" s="4">
        <v>0</v>
      </c>
      <c r="L63" s="4">
        <v>0</v>
      </c>
    </row>
    <row r="64" spans="1:12">
      <c r="A64" s="1">
        <v>3</v>
      </c>
      <c r="B64">
        <v>2017</v>
      </c>
      <c r="C64" s="48" t="str">
        <f t="shared" si="0"/>
        <v>MFY18</v>
      </c>
      <c r="D64" t="s">
        <v>16</v>
      </c>
      <c r="E64" t="s">
        <v>12</v>
      </c>
      <c r="F64" t="s">
        <v>12</v>
      </c>
      <c r="G64" s="4">
        <v>290211.99</v>
      </c>
      <c r="H64" s="4">
        <v>287443.18</v>
      </c>
      <c r="I64" s="4">
        <v>0</v>
      </c>
      <c r="J64" s="4">
        <v>287443.18</v>
      </c>
      <c r="K64" s="4">
        <v>0</v>
      </c>
      <c r="L64" s="4">
        <v>0</v>
      </c>
    </row>
    <row r="65" spans="1:12">
      <c r="A65" s="1">
        <v>3</v>
      </c>
      <c r="B65">
        <v>2017</v>
      </c>
      <c r="C65" s="48" t="str">
        <f t="shared" si="0"/>
        <v>MFY18</v>
      </c>
      <c r="D65" t="s">
        <v>16</v>
      </c>
      <c r="E65" t="s">
        <v>13</v>
      </c>
      <c r="F65" t="s">
        <v>12</v>
      </c>
      <c r="G65" s="4">
        <v>178010.35</v>
      </c>
      <c r="H65" s="4">
        <v>155665.71</v>
      </c>
      <c r="I65" s="4">
        <v>0</v>
      </c>
      <c r="J65" s="4">
        <v>141106.25</v>
      </c>
      <c r="K65" s="4">
        <v>5732.08</v>
      </c>
      <c r="L65" s="4">
        <v>8827.3799999999992</v>
      </c>
    </row>
    <row r="66" spans="1:12">
      <c r="A66" s="1">
        <v>3</v>
      </c>
      <c r="B66">
        <v>2017</v>
      </c>
      <c r="C66" s="48" t="str">
        <f t="shared" si="0"/>
        <v>MFY18</v>
      </c>
      <c r="D66" t="s">
        <v>17</v>
      </c>
      <c r="E66" t="s">
        <v>12</v>
      </c>
      <c r="F66" t="s">
        <v>12</v>
      </c>
      <c r="G66" s="4">
        <v>984249.39</v>
      </c>
      <c r="H66" s="4">
        <v>985977.31</v>
      </c>
      <c r="I66" s="4">
        <v>0</v>
      </c>
      <c r="J66" s="4">
        <v>985977.31</v>
      </c>
      <c r="K66" s="4">
        <v>0</v>
      </c>
      <c r="L66" s="4">
        <v>0</v>
      </c>
    </row>
    <row r="67" spans="1:12">
      <c r="A67" s="1">
        <v>3</v>
      </c>
      <c r="B67">
        <v>2017</v>
      </c>
      <c r="C67" s="48" t="str">
        <f t="shared" ref="C67:C130" si="1">"MFY"&amp;IF(A67&lt;2,RIGHT(B67,2),RIGHT(B67+1,2))</f>
        <v>MFY18</v>
      </c>
      <c r="D67" t="s">
        <v>17</v>
      </c>
      <c r="E67" t="s">
        <v>13</v>
      </c>
      <c r="F67" t="s">
        <v>12</v>
      </c>
      <c r="G67" s="4">
        <v>34607.99</v>
      </c>
      <c r="H67" s="4">
        <v>28387.22</v>
      </c>
      <c r="I67" s="4">
        <v>0</v>
      </c>
      <c r="J67" s="4">
        <v>28086.47</v>
      </c>
      <c r="K67" s="4">
        <v>77.23</v>
      </c>
      <c r="L67" s="4">
        <v>223.52</v>
      </c>
    </row>
    <row r="68" spans="1:12">
      <c r="A68" s="1">
        <v>3</v>
      </c>
      <c r="B68">
        <v>2017</v>
      </c>
      <c r="C68" s="48" t="str">
        <f t="shared" si="1"/>
        <v>MFY18</v>
      </c>
      <c r="D68" t="s">
        <v>18</v>
      </c>
      <c r="E68" t="s">
        <v>12</v>
      </c>
      <c r="F68" t="s">
        <v>12</v>
      </c>
      <c r="G68" s="4">
        <v>847724.17</v>
      </c>
      <c r="H68" s="4">
        <v>860463.49</v>
      </c>
      <c r="I68" s="4">
        <v>0</v>
      </c>
      <c r="J68" s="4">
        <v>858680.97</v>
      </c>
      <c r="K68" s="4">
        <v>1108.73</v>
      </c>
      <c r="L68" s="4">
        <v>673.79</v>
      </c>
    </row>
    <row r="69" spans="1:12">
      <c r="A69" s="1">
        <v>3</v>
      </c>
      <c r="B69">
        <v>2017</v>
      </c>
      <c r="C69" s="48" t="str">
        <f t="shared" si="1"/>
        <v>MFY18</v>
      </c>
      <c r="D69" t="s">
        <v>18</v>
      </c>
      <c r="E69" t="s">
        <v>13</v>
      </c>
      <c r="F69" t="s">
        <v>12</v>
      </c>
      <c r="G69" s="4">
        <v>2533.63</v>
      </c>
      <c r="H69" s="4">
        <v>1768.42</v>
      </c>
      <c r="I69" s="4">
        <v>0</v>
      </c>
      <c r="J69" s="4">
        <v>1768.42</v>
      </c>
      <c r="K69" s="4">
        <v>0</v>
      </c>
      <c r="L69" s="4">
        <v>0</v>
      </c>
    </row>
    <row r="70" spans="1:12">
      <c r="A70" s="1">
        <v>3</v>
      </c>
      <c r="B70">
        <v>2017</v>
      </c>
      <c r="C70" s="48" t="str">
        <f t="shared" si="1"/>
        <v>MFY18</v>
      </c>
      <c r="D70" t="s">
        <v>19</v>
      </c>
      <c r="E70" t="s">
        <v>12</v>
      </c>
      <c r="F70" t="s">
        <v>12</v>
      </c>
      <c r="G70" s="4">
        <v>514118.69</v>
      </c>
      <c r="H70" s="4">
        <v>512286.85</v>
      </c>
      <c r="I70" s="4">
        <v>0</v>
      </c>
      <c r="J70" s="4">
        <v>512286.85</v>
      </c>
      <c r="K70" s="4">
        <v>0</v>
      </c>
      <c r="L70" s="4">
        <v>0</v>
      </c>
    </row>
    <row r="71" spans="1:12">
      <c r="A71" s="1">
        <v>3</v>
      </c>
      <c r="B71">
        <v>2017</v>
      </c>
      <c r="C71" s="48" t="str">
        <f t="shared" si="1"/>
        <v>MFY18</v>
      </c>
      <c r="D71" t="s">
        <v>19</v>
      </c>
      <c r="E71" t="s">
        <v>13</v>
      </c>
      <c r="F71" t="s">
        <v>12</v>
      </c>
      <c r="G71" s="4">
        <v>11438.57</v>
      </c>
      <c r="H71" s="4">
        <v>11438.57</v>
      </c>
      <c r="I71" s="4">
        <v>0</v>
      </c>
      <c r="J71" s="4">
        <v>10819.62</v>
      </c>
      <c r="K71" s="4">
        <v>618.95000000000005</v>
      </c>
      <c r="L71" s="4">
        <v>0</v>
      </c>
    </row>
    <row r="72" spans="1:12">
      <c r="A72" s="1">
        <v>3</v>
      </c>
      <c r="B72">
        <v>2017</v>
      </c>
      <c r="C72" s="48" t="str">
        <f t="shared" si="1"/>
        <v>MFY18</v>
      </c>
      <c r="D72" t="s">
        <v>20</v>
      </c>
      <c r="E72" t="s">
        <v>12</v>
      </c>
      <c r="F72" t="s">
        <v>12</v>
      </c>
      <c r="G72" s="4">
        <v>1017461.28</v>
      </c>
      <c r="H72" s="4">
        <v>951974.01</v>
      </c>
      <c r="I72" s="4">
        <v>873</v>
      </c>
      <c r="J72" s="4">
        <v>918143.48</v>
      </c>
      <c r="K72" s="4">
        <v>15467.02</v>
      </c>
      <c r="L72" s="4">
        <v>17339.05</v>
      </c>
    </row>
    <row r="73" spans="1:12">
      <c r="A73" s="1">
        <v>3</v>
      </c>
      <c r="B73">
        <v>2017</v>
      </c>
      <c r="C73" s="48" t="str">
        <f t="shared" si="1"/>
        <v>MFY18</v>
      </c>
      <c r="D73" t="s">
        <v>20</v>
      </c>
      <c r="E73" t="s">
        <v>13</v>
      </c>
      <c r="F73" t="s">
        <v>12</v>
      </c>
      <c r="G73" s="4">
        <v>0</v>
      </c>
      <c r="H73" s="4">
        <v>0</v>
      </c>
      <c r="I73" s="4">
        <v>0</v>
      </c>
      <c r="J73" s="4">
        <v>0</v>
      </c>
      <c r="K73" s="4">
        <v>0</v>
      </c>
      <c r="L73" s="4">
        <v>0</v>
      </c>
    </row>
    <row r="74" spans="1:12">
      <c r="A74" s="1">
        <v>3</v>
      </c>
      <c r="B74">
        <v>2017</v>
      </c>
      <c r="C74" s="48" t="str">
        <f t="shared" si="1"/>
        <v>MFY18</v>
      </c>
      <c r="D74" t="s">
        <v>21</v>
      </c>
      <c r="E74" t="s">
        <v>12</v>
      </c>
      <c r="F74" t="s">
        <v>12</v>
      </c>
      <c r="G74" s="4">
        <v>2575086.16</v>
      </c>
      <c r="H74" s="4">
        <v>2555110.4300000002</v>
      </c>
      <c r="I74" s="4">
        <v>76978.36</v>
      </c>
      <c r="J74" s="4">
        <v>2478132.0699999998</v>
      </c>
      <c r="K74" s="4">
        <v>0</v>
      </c>
      <c r="L74" s="4">
        <v>0</v>
      </c>
    </row>
    <row r="75" spans="1:12">
      <c r="A75" s="1">
        <v>3</v>
      </c>
      <c r="B75">
        <v>2017</v>
      </c>
      <c r="C75" s="48" t="str">
        <f t="shared" si="1"/>
        <v>MFY18</v>
      </c>
      <c r="D75" t="s">
        <v>21</v>
      </c>
      <c r="E75" t="s">
        <v>13</v>
      </c>
      <c r="F75" t="s">
        <v>12</v>
      </c>
      <c r="G75" s="4">
        <v>74561.64</v>
      </c>
      <c r="H75" s="4">
        <v>77194.81</v>
      </c>
      <c r="I75" s="4">
        <v>0</v>
      </c>
      <c r="J75" s="4">
        <v>77194.81</v>
      </c>
      <c r="K75" s="4">
        <v>0</v>
      </c>
      <c r="L75" s="4">
        <v>0</v>
      </c>
    </row>
    <row r="76" spans="1:12">
      <c r="A76" s="1">
        <v>3</v>
      </c>
      <c r="B76">
        <v>2017</v>
      </c>
      <c r="C76" s="48" t="str">
        <f t="shared" si="1"/>
        <v>MFY18</v>
      </c>
      <c r="D76" t="s">
        <v>22</v>
      </c>
      <c r="E76" t="s">
        <v>12</v>
      </c>
      <c r="F76" t="s">
        <v>12</v>
      </c>
      <c r="G76" s="4">
        <v>53104.28</v>
      </c>
      <c r="H76" s="4">
        <v>52185.61</v>
      </c>
      <c r="I76" s="4">
        <v>0</v>
      </c>
      <c r="J76" s="4">
        <v>51015.17</v>
      </c>
      <c r="K76" s="4">
        <v>227.73</v>
      </c>
      <c r="L76" s="4">
        <v>942.71</v>
      </c>
    </row>
    <row r="77" spans="1:12">
      <c r="A77" s="1">
        <v>3</v>
      </c>
      <c r="B77">
        <v>2017</v>
      </c>
      <c r="C77" s="48" t="str">
        <f t="shared" si="1"/>
        <v>MFY18</v>
      </c>
      <c r="D77" t="s">
        <v>23</v>
      </c>
      <c r="E77" t="s">
        <v>12</v>
      </c>
      <c r="F77" t="s">
        <v>12</v>
      </c>
      <c r="G77" s="4">
        <v>1512369.27</v>
      </c>
      <c r="H77" s="4">
        <v>1498810.85</v>
      </c>
      <c r="I77" s="4">
        <v>0</v>
      </c>
      <c r="J77" s="4">
        <v>1498810.85</v>
      </c>
      <c r="K77" s="4">
        <v>0</v>
      </c>
      <c r="L77" s="4">
        <v>0</v>
      </c>
    </row>
    <row r="78" spans="1:12">
      <c r="A78" s="1">
        <v>3</v>
      </c>
      <c r="B78">
        <v>2017</v>
      </c>
      <c r="C78" s="48" t="str">
        <f t="shared" si="1"/>
        <v>MFY18</v>
      </c>
      <c r="D78" t="s">
        <v>23</v>
      </c>
      <c r="E78" t="s">
        <v>13</v>
      </c>
      <c r="F78" t="s">
        <v>12</v>
      </c>
      <c r="G78" s="4">
        <v>19506.8</v>
      </c>
      <c r="H78" s="4">
        <v>19552.88</v>
      </c>
      <c r="I78" s="4">
        <v>0</v>
      </c>
      <c r="J78" s="4">
        <v>19409.2</v>
      </c>
      <c r="K78" s="4">
        <v>0</v>
      </c>
      <c r="L78" s="4">
        <v>143.68</v>
      </c>
    </row>
    <row r="79" spans="1:12">
      <c r="A79" s="1">
        <v>3</v>
      </c>
      <c r="B79">
        <v>2017</v>
      </c>
      <c r="C79" s="48" t="str">
        <f t="shared" si="1"/>
        <v>MFY18</v>
      </c>
      <c r="D79" t="s">
        <v>24</v>
      </c>
      <c r="E79" t="s">
        <v>12</v>
      </c>
      <c r="F79" t="s">
        <v>12</v>
      </c>
      <c r="G79" s="4">
        <v>191.68</v>
      </c>
      <c r="H79" s="4">
        <v>163.44</v>
      </c>
      <c r="I79" s="4">
        <v>0</v>
      </c>
      <c r="J79" s="4">
        <v>163.44</v>
      </c>
      <c r="K79" s="4">
        <v>0</v>
      </c>
      <c r="L79" s="4">
        <v>0</v>
      </c>
    </row>
    <row r="80" spans="1:12">
      <c r="A80" s="1">
        <v>3</v>
      </c>
      <c r="B80">
        <v>2017</v>
      </c>
      <c r="C80" s="48" t="str">
        <f t="shared" si="1"/>
        <v>MFY18</v>
      </c>
      <c r="D80" t="s">
        <v>25</v>
      </c>
      <c r="E80" t="s">
        <v>12</v>
      </c>
      <c r="F80" t="s">
        <v>12</v>
      </c>
      <c r="G80" s="4">
        <v>489169.9</v>
      </c>
      <c r="H80" s="4">
        <v>473966.15</v>
      </c>
      <c r="I80" s="4">
        <v>0</v>
      </c>
      <c r="J80" s="4">
        <v>463536.3</v>
      </c>
      <c r="K80" s="4">
        <v>5815.89</v>
      </c>
      <c r="L80" s="4">
        <v>4613.96</v>
      </c>
    </row>
    <row r="81" spans="1:12">
      <c r="A81" s="1">
        <v>3</v>
      </c>
      <c r="B81">
        <v>2017</v>
      </c>
      <c r="C81" s="48" t="str">
        <f t="shared" si="1"/>
        <v>MFY18</v>
      </c>
      <c r="D81" t="s">
        <v>25</v>
      </c>
      <c r="E81" t="s">
        <v>13</v>
      </c>
      <c r="F81" t="s">
        <v>12</v>
      </c>
      <c r="G81" s="4">
        <v>2181.77</v>
      </c>
      <c r="H81" s="4">
        <v>445.87</v>
      </c>
      <c r="I81" s="4">
        <v>0</v>
      </c>
      <c r="J81" s="4">
        <v>44.46</v>
      </c>
      <c r="K81" s="4">
        <v>401.41</v>
      </c>
      <c r="L81" s="4">
        <v>0</v>
      </c>
    </row>
    <row r="82" spans="1:12">
      <c r="A82" s="1">
        <v>3</v>
      </c>
      <c r="B82">
        <v>2017</v>
      </c>
      <c r="C82" s="48" t="str">
        <f t="shared" si="1"/>
        <v>MFY18</v>
      </c>
      <c r="D82" t="s">
        <v>26</v>
      </c>
      <c r="E82" t="s">
        <v>12</v>
      </c>
      <c r="F82" t="s">
        <v>12</v>
      </c>
      <c r="G82" s="4">
        <v>1555326.59</v>
      </c>
      <c r="H82" s="4">
        <v>23986.51</v>
      </c>
      <c r="I82" s="4">
        <v>0</v>
      </c>
      <c r="J82" s="4">
        <v>23986.51</v>
      </c>
      <c r="K82" s="4">
        <v>0</v>
      </c>
      <c r="L82" s="4">
        <v>0</v>
      </c>
    </row>
    <row r="83" spans="1:12">
      <c r="A83" s="1">
        <v>3</v>
      </c>
      <c r="B83">
        <v>2017</v>
      </c>
      <c r="C83" s="48" t="str">
        <f t="shared" si="1"/>
        <v>MFY18</v>
      </c>
      <c r="D83" t="s">
        <v>26</v>
      </c>
      <c r="E83" t="s">
        <v>12</v>
      </c>
      <c r="F83" t="s">
        <v>13</v>
      </c>
      <c r="G83" s="4">
        <v>1121107.42</v>
      </c>
      <c r="H83" s="4">
        <v>0</v>
      </c>
      <c r="I83" s="4">
        <v>0</v>
      </c>
      <c r="J83" s="4">
        <v>0</v>
      </c>
      <c r="K83" s="4">
        <v>0</v>
      </c>
      <c r="L83" s="4">
        <v>0</v>
      </c>
    </row>
    <row r="84" spans="1:12">
      <c r="A84" s="1">
        <v>3</v>
      </c>
      <c r="B84">
        <v>2017</v>
      </c>
      <c r="C84" s="48" t="str">
        <f t="shared" si="1"/>
        <v>MFY18</v>
      </c>
      <c r="D84" t="s">
        <v>26</v>
      </c>
      <c r="E84" t="s">
        <v>13</v>
      </c>
      <c r="F84" t="s">
        <v>12</v>
      </c>
      <c r="G84" s="4">
        <v>156692.57999999999</v>
      </c>
      <c r="H84" s="4">
        <v>2189.13</v>
      </c>
      <c r="I84" s="4">
        <v>0</v>
      </c>
      <c r="J84" s="4">
        <v>2189.13</v>
      </c>
      <c r="K84" s="4">
        <v>0</v>
      </c>
      <c r="L84" s="4">
        <v>0</v>
      </c>
    </row>
    <row r="85" spans="1:12">
      <c r="A85" s="1">
        <v>3</v>
      </c>
      <c r="B85">
        <v>2017</v>
      </c>
      <c r="C85" s="48" t="str">
        <f t="shared" si="1"/>
        <v>MFY18</v>
      </c>
      <c r="D85" t="s">
        <v>26</v>
      </c>
      <c r="E85" t="s">
        <v>13</v>
      </c>
      <c r="F85" t="s">
        <v>13</v>
      </c>
      <c r="G85" s="4">
        <v>964.76</v>
      </c>
      <c r="H85" s="4">
        <v>0</v>
      </c>
      <c r="I85" s="4">
        <v>0</v>
      </c>
      <c r="J85" s="4">
        <v>0</v>
      </c>
      <c r="K85" s="4">
        <v>0</v>
      </c>
      <c r="L85" s="4">
        <v>0</v>
      </c>
    </row>
    <row r="86" spans="1:12">
      <c r="A86" s="1">
        <v>4</v>
      </c>
      <c r="B86">
        <v>2017</v>
      </c>
      <c r="C86" s="48" t="str">
        <f t="shared" si="1"/>
        <v>MFY18</v>
      </c>
      <c r="D86" t="s">
        <v>11</v>
      </c>
      <c r="E86" t="s">
        <v>12</v>
      </c>
      <c r="F86" t="s">
        <v>12</v>
      </c>
      <c r="G86" s="4">
        <v>28062762.48</v>
      </c>
      <c r="H86" s="4">
        <v>26855231.16</v>
      </c>
      <c r="I86" s="4">
        <v>62342.239999999998</v>
      </c>
      <c r="J86" s="4">
        <v>25813933.859999999</v>
      </c>
      <c r="K86" s="4">
        <v>595095.14</v>
      </c>
      <c r="L86" s="4">
        <v>381533.76</v>
      </c>
    </row>
    <row r="87" spans="1:12">
      <c r="A87" s="1">
        <v>4</v>
      </c>
      <c r="B87">
        <v>2017</v>
      </c>
      <c r="C87" s="48" t="str">
        <f t="shared" si="1"/>
        <v>MFY18</v>
      </c>
      <c r="D87" t="s">
        <v>11</v>
      </c>
      <c r="E87" t="s">
        <v>13</v>
      </c>
      <c r="F87" t="s">
        <v>12</v>
      </c>
      <c r="G87" s="4">
        <v>141307.93</v>
      </c>
      <c r="H87" s="4">
        <v>76568.83</v>
      </c>
      <c r="I87" s="4">
        <v>0</v>
      </c>
      <c r="J87" s="4">
        <v>60751.8</v>
      </c>
      <c r="K87" s="4">
        <v>8680.2900000000009</v>
      </c>
      <c r="L87" s="4">
        <v>7122.62</v>
      </c>
    </row>
    <row r="88" spans="1:12">
      <c r="A88" s="1">
        <v>4</v>
      </c>
      <c r="B88">
        <v>2017</v>
      </c>
      <c r="C88" s="48" t="str">
        <f t="shared" si="1"/>
        <v>MFY18</v>
      </c>
      <c r="D88" t="s">
        <v>14</v>
      </c>
      <c r="E88" t="s">
        <v>12</v>
      </c>
      <c r="F88" t="s">
        <v>12</v>
      </c>
      <c r="G88" s="4">
        <v>9896084.5500000007</v>
      </c>
      <c r="H88" s="4">
        <v>9720429.6300000008</v>
      </c>
      <c r="I88" s="4">
        <v>69010.91</v>
      </c>
      <c r="J88" s="4">
        <v>9492288.0600000005</v>
      </c>
      <c r="K88" s="4">
        <v>101148.76</v>
      </c>
      <c r="L88" s="4">
        <v>57478.49</v>
      </c>
    </row>
    <row r="89" spans="1:12">
      <c r="A89" s="1">
        <v>4</v>
      </c>
      <c r="B89">
        <v>2017</v>
      </c>
      <c r="C89" s="48" t="str">
        <f t="shared" si="1"/>
        <v>MFY18</v>
      </c>
      <c r="D89" t="s">
        <v>14</v>
      </c>
      <c r="E89" t="s">
        <v>13</v>
      </c>
      <c r="F89" t="s">
        <v>12</v>
      </c>
      <c r="G89" s="4">
        <v>883858.43</v>
      </c>
      <c r="H89" s="4">
        <v>638540.6</v>
      </c>
      <c r="I89" s="4">
        <v>0</v>
      </c>
      <c r="J89" s="4">
        <v>563661.91</v>
      </c>
      <c r="K89" s="4">
        <v>40993.89</v>
      </c>
      <c r="L89" s="4">
        <v>33870.01</v>
      </c>
    </row>
    <row r="90" spans="1:12">
      <c r="A90" s="1">
        <v>4</v>
      </c>
      <c r="B90">
        <v>2017</v>
      </c>
      <c r="C90" s="48" t="str">
        <f t="shared" si="1"/>
        <v>MFY18</v>
      </c>
      <c r="D90" t="s">
        <v>15</v>
      </c>
      <c r="E90" t="s">
        <v>12</v>
      </c>
      <c r="F90" t="s">
        <v>12</v>
      </c>
      <c r="G90" s="4">
        <v>847312.95</v>
      </c>
      <c r="H90" s="4">
        <v>944924.63</v>
      </c>
      <c r="I90" s="4">
        <v>16243.83</v>
      </c>
      <c r="J90" s="4">
        <v>920870.02</v>
      </c>
      <c r="K90" s="4">
        <v>4429</v>
      </c>
      <c r="L90" s="4">
        <v>3381.78</v>
      </c>
    </row>
    <row r="91" spans="1:12">
      <c r="A91" s="1">
        <v>4</v>
      </c>
      <c r="B91">
        <v>2017</v>
      </c>
      <c r="C91" s="48" t="str">
        <f t="shared" si="1"/>
        <v>MFY18</v>
      </c>
      <c r="D91" t="s">
        <v>15</v>
      </c>
      <c r="E91" t="s">
        <v>13</v>
      </c>
      <c r="F91" t="s">
        <v>12</v>
      </c>
      <c r="G91" s="4">
        <v>63576.01</v>
      </c>
      <c r="H91" s="4">
        <v>63213.46</v>
      </c>
      <c r="I91" s="4">
        <v>0</v>
      </c>
      <c r="J91" s="4">
        <v>63213.46</v>
      </c>
      <c r="K91" s="4">
        <v>0</v>
      </c>
      <c r="L91" s="4">
        <v>0</v>
      </c>
    </row>
    <row r="92" spans="1:12">
      <c r="A92" s="1">
        <v>4</v>
      </c>
      <c r="B92">
        <v>2017</v>
      </c>
      <c r="C92" s="48" t="str">
        <f t="shared" si="1"/>
        <v>MFY18</v>
      </c>
      <c r="D92" t="s">
        <v>16</v>
      </c>
      <c r="E92" t="s">
        <v>12</v>
      </c>
      <c r="F92" t="s">
        <v>12</v>
      </c>
      <c r="G92" s="4">
        <v>195222.42</v>
      </c>
      <c r="H92" s="4">
        <v>196760.33</v>
      </c>
      <c r="I92" s="4">
        <v>0</v>
      </c>
      <c r="J92" s="4">
        <v>196760.33</v>
      </c>
      <c r="K92" s="4">
        <v>0</v>
      </c>
      <c r="L92" s="4">
        <v>0</v>
      </c>
    </row>
    <row r="93" spans="1:12">
      <c r="A93" s="1">
        <v>4</v>
      </c>
      <c r="B93">
        <v>2017</v>
      </c>
      <c r="C93" s="48" t="str">
        <f t="shared" si="1"/>
        <v>MFY18</v>
      </c>
      <c r="D93" t="s">
        <v>16</v>
      </c>
      <c r="E93" t="s">
        <v>13</v>
      </c>
      <c r="F93" t="s">
        <v>12</v>
      </c>
      <c r="G93" s="4">
        <v>176495.96</v>
      </c>
      <c r="H93" s="4">
        <v>140437.44</v>
      </c>
      <c r="I93" s="4">
        <v>0</v>
      </c>
      <c r="J93" s="4">
        <v>127606.47</v>
      </c>
      <c r="K93" s="4">
        <v>6105.79</v>
      </c>
      <c r="L93" s="4">
        <v>6725.18</v>
      </c>
    </row>
    <row r="94" spans="1:12">
      <c r="A94" s="1">
        <v>4</v>
      </c>
      <c r="B94">
        <v>2017</v>
      </c>
      <c r="C94" s="48" t="str">
        <f t="shared" si="1"/>
        <v>MFY18</v>
      </c>
      <c r="D94" t="s">
        <v>17</v>
      </c>
      <c r="E94" t="s">
        <v>12</v>
      </c>
      <c r="F94" t="s">
        <v>12</v>
      </c>
      <c r="G94" s="4">
        <v>1007190.68</v>
      </c>
      <c r="H94" s="4">
        <v>1003355.85</v>
      </c>
      <c r="I94" s="4">
        <v>0</v>
      </c>
      <c r="J94" s="4">
        <v>1003355.85</v>
      </c>
      <c r="K94" s="4">
        <v>0</v>
      </c>
      <c r="L94" s="4">
        <v>0</v>
      </c>
    </row>
    <row r="95" spans="1:12">
      <c r="A95" s="1">
        <v>4</v>
      </c>
      <c r="B95">
        <v>2017</v>
      </c>
      <c r="C95" s="48" t="str">
        <f t="shared" si="1"/>
        <v>MFY18</v>
      </c>
      <c r="D95" t="s">
        <v>17</v>
      </c>
      <c r="E95" t="s">
        <v>13</v>
      </c>
      <c r="F95" t="s">
        <v>12</v>
      </c>
      <c r="G95" s="4">
        <v>28064.13</v>
      </c>
      <c r="H95" s="4">
        <v>23031.96</v>
      </c>
      <c r="I95" s="4">
        <v>0</v>
      </c>
      <c r="J95" s="4">
        <v>22782.9</v>
      </c>
      <c r="K95" s="4">
        <v>67.69</v>
      </c>
      <c r="L95" s="4">
        <v>181.37</v>
      </c>
    </row>
    <row r="96" spans="1:12">
      <c r="A96" s="1">
        <v>4</v>
      </c>
      <c r="B96">
        <v>2017</v>
      </c>
      <c r="C96" s="48" t="str">
        <f t="shared" si="1"/>
        <v>MFY18</v>
      </c>
      <c r="D96" t="s">
        <v>18</v>
      </c>
      <c r="E96" t="s">
        <v>12</v>
      </c>
      <c r="F96" t="s">
        <v>12</v>
      </c>
      <c r="G96" s="4">
        <v>764621.7</v>
      </c>
      <c r="H96" s="4">
        <v>764551.74</v>
      </c>
      <c r="I96" s="4">
        <v>15842.86</v>
      </c>
      <c r="J96" s="4">
        <v>747353.52</v>
      </c>
      <c r="K96" s="4">
        <v>402.46</v>
      </c>
      <c r="L96" s="4">
        <v>952.9</v>
      </c>
    </row>
    <row r="97" spans="1:12">
      <c r="A97" s="1">
        <v>4</v>
      </c>
      <c r="B97">
        <v>2017</v>
      </c>
      <c r="C97" s="48" t="str">
        <f t="shared" si="1"/>
        <v>MFY18</v>
      </c>
      <c r="D97" t="s">
        <v>18</v>
      </c>
      <c r="E97" t="s">
        <v>13</v>
      </c>
      <c r="F97" t="s">
        <v>12</v>
      </c>
      <c r="G97" s="4">
        <v>2400.5500000000002</v>
      </c>
      <c r="H97" s="4">
        <v>1761.8</v>
      </c>
      <c r="I97" s="4">
        <v>0</v>
      </c>
      <c r="J97" s="4">
        <v>1761.8</v>
      </c>
      <c r="K97" s="4">
        <v>0</v>
      </c>
      <c r="L97" s="4">
        <v>0</v>
      </c>
    </row>
    <row r="98" spans="1:12">
      <c r="A98" s="1">
        <v>4</v>
      </c>
      <c r="B98">
        <v>2017</v>
      </c>
      <c r="C98" s="48" t="str">
        <f t="shared" si="1"/>
        <v>MFY18</v>
      </c>
      <c r="D98" t="s">
        <v>19</v>
      </c>
      <c r="E98" t="s">
        <v>12</v>
      </c>
      <c r="F98" t="s">
        <v>12</v>
      </c>
      <c r="G98" s="4">
        <v>442598.39</v>
      </c>
      <c r="H98" s="4">
        <v>440251.94</v>
      </c>
      <c r="I98" s="4">
        <v>0</v>
      </c>
      <c r="J98" s="4">
        <v>440251.94</v>
      </c>
      <c r="K98" s="4">
        <v>0</v>
      </c>
      <c r="L98" s="4">
        <v>0</v>
      </c>
    </row>
    <row r="99" spans="1:12">
      <c r="A99" s="1">
        <v>4</v>
      </c>
      <c r="B99">
        <v>2017</v>
      </c>
      <c r="C99" s="48" t="str">
        <f t="shared" si="1"/>
        <v>MFY18</v>
      </c>
      <c r="D99" t="s">
        <v>19</v>
      </c>
      <c r="E99" t="s">
        <v>13</v>
      </c>
      <c r="F99" t="s">
        <v>12</v>
      </c>
      <c r="G99" s="4">
        <v>10652.53</v>
      </c>
      <c r="H99" s="4">
        <v>10652.53</v>
      </c>
      <c r="I99" s="4">
        <v>0</v>
      </c>
      <c r="J99" s="4">
        <v>10115.42</v>
      </c>
      <c r="K99" s="4">
        <v>537.11</v>
      </c>
      <c r="L99" s="4">
        <v>0</v>
      </c>
    </row>
    <row r="100" spans="1:12">
      <c r="A100" s="1">
        <v>4</v>
      </c>
      <c r="B100">
        <v>2017</v>
      </c>
      <c r="C100" s="48" t="str">
        <f t="shared" si="1"/>
        <v>MFY18</v>
      </c>
      <c r="D100" t="s">
        <v>20</v>
      </c>
      <c r="E100" t="s">
        <v>12</v>
      </c>
      <c r="F100" t="s">
        <v>12</v>
      </c>
      <c r="G100" s="4">
        <v>918944.74</v>
      </c>
      <c r="H100" s="4">
        <v>863090.91</v>
      </c>
      <c r="I100" s="4">
        <v>1605.22</v>
      </c>
      <c r="J100" s="4">
        <v>833008.21</v>
      </c>
      <c r="K100" s="4">
        <v>14284.44</v>
      </c>
      <c r="L100" s="4">
        <v>14114.98</v>
      </c>
    </row>
    <row r="101" spans="1:12">
      <c r="A101" s="1">
        <v>4</v>
      </c>
      <c r="B101">
        <v>2017</v>
      </c>
      <c r="C101" s="48" t="str">
        <f t="shared" si="1"/>
        <v>MFY18</v>
      </c>
      <c r="D101" t="s">
        <v>20</v>
      </c>
      <c r="E101" t="s">
        <v>13</v>
      </c>
      <c r="F101" t="s">
        <v>12</v>
      </c>
      <c r="G101" s="4">
        <v>0</v>
      </c>
      <c r="H101" s="4">
        <v>0</v>
      </c>
      <c r="I101" s="4">
        <v>0</v>
      </c>
      <c r="J101" s="4">
        <v>0</v>
      </c>
      <c r="K101" s="4">
        <v>0</v>
      </c>
      <c r="L101" s="4">
        <v>0</v>
      </c>
    </row>
    <row r="102" spans="1:12">
      <c r="A102" s="1">
        <v>4</v>
      </c>
      <c r="B102">
        <v>2017</v>
      </c>
      <c r="C102" s="48" t="str">
        <f t="shared" si="1"/>
        <v>MFY18</v>
      </c>
      <c r="D102" t="s">
        <v>21</v>
      </c>
      <c r="E102" t="s">
        <v>12</v>
      </c>
      <c r="F102" t="s">
        <v>12</v>
      </c>
      <c r="G102" s="4">
        <v>2710682.76</v>
      </c>
      <c r="H102" s="4">
        <v>2675864.04</v>
      </c>
      <c r="I102" s="4">
        <v>0</v>
      </c>
      <c r="J102" s="4">
        <v>2675864.04</v>
      </c>
      <c r="K102" s="4">
        <v>0</v>
      </c>
      <c r="L102" s="4">
        <v>0</v>
      </c>
    </row>
    <row r="103" spans="1:12">
      <c r="A103" s="1">
        <v>4</v>
      </c>
      <c r="B103">
        <v>2017</v>
      </c>
      <c r="C103" s="48" t="str">
        <f t="shared" si="1"/>
        <v>MFY18</v>
      </c>
      <c r="D103" t="s">
        <v>21</v>
      </c>
      <c r="E103" t="s">
        <v>13</v>
      </c>
      <c r="F103" t="s">
        <v>12</v>
      </c>
      <c r="G103" s="4">
        <v>49560.81</v>
      </c>
      <c r="H103" s="4">
        <v>49560.81</v>
      </c>
      <c r="I103" s="4">
        <v>0</v>
      </c>
      <c r="J103" s="4">
        <v>49560.81</v>
      </c>
      <c r="K103" s="4">
        <v>0</v>
      </c>
      <c r="L103" s="4">
        <v>0</v>
      </c>
    </row>
    <row r="104" spans="1:12">
      <c r="A104" s="1">
        <v>4</v>
      </c>
      <c r="B104">
        <v>2017</v>
      </c>
      <c r="C104" s="48" t="str">
        <f t="shared" si="1"/>
        <v>MFY18</v>
      </c>
      <c r="D104" t="s">
        <v>22</v>
      </c>
      <c r="E104" t="s">
        <v>12</v>
      </c>
      <c r="F104" t="s">
        <v>12</v>
      </c>
      <c r="G104" s="4">
        <v>65327.67</v>
      </c>
      <c r="H104" s="4">
        <v>49312.14</v>
      </c>
      <c r="I104" s="4">
        <v>0</v>
      </c>
      <c r="J104" s="4">
        <v>43305.72</v>
      </c>
      <c r="K104" s="4">
        <v>4963.16</v>
      </c>
      <c r="L104" s="4">
        <v>1043.26</v>
      </c>
    </row>
    <row r="105" spans="1:12">
      <c r="A105" s="1">
        <v>4</v>
      </c>
      <c r="B105">
        <v>2017</v>
      </c>
      <c r="C105" s="48" t="str">
        <f t="shared" si="1"/>
        <v>MFY18</v>
      </c>
      <c r="D105" t="s">
        <v>23</v>
      </c>
      <c r="E105" t="s">
        <v>12</v>
      </c>
      <c r="F105" t="s">
        <v>12</v>
      </c>
      <c r="G105" s="4">
        <v>1107025.8899999999</v>
      </c>
      <c r="H105" s="4">
        <v>1108333.3899999999</v>
      </c>
      <c r="I105" s="4">
        <v>0</v>
      </c>
      <c r="J105" s="4">
        <v>1108333.3899999999</v>
      </c>
      <c r="K105" s="4">
        <v>0</v>
      </c>
      <c r="L105" s="4">
        <v>0</v>
      </c>
    </row>
    <row r="106" spans="1:12">
      <c r="A106" s="1">
        <v>4</v>
      </c>
      <c r="B106">
        <v>2017</v>
      </c>
      <c r="C106" s="48" t="str">
        <f t="shared" si="1"/>
        <v>MFY18</v>
      </c>
      <c r="D106" t="s">
        <v>23</v>
      </c>
      <c r="E106" t="s">
        <v>13</v>
      </c>
      <c r="F106" t="s">
        <v>12</v>
      </c>
      <c r="G106" s="4">
        <v>21464.61</v>
      </c>
      <c r="H106" s="4">
        <v>23410.720000000001</v>
      </c>
      <c r="I106" s="4">
        <v>0</v>
      </c>
      <c r="J106" s="4">
        <v>23267.040000000001</v>
      </c>
      <c r="K106" s="4">
        <v>0</v>
      </c>
      <c r="L106" s="4">
        <v>143.68</v>
      </c>
    </row>
    <row r="107" spans="1:12">
      <c r="A107" s="1">
        <v>4</v>
      </c>
      <c r="B107">
        <v>2017</v>
      </c>
      <c r="C107" s="48" t="str">
        <f t="shared" si="1"/>
        <v>MFY18</v>
      </c>
      <c r="D107" t="s">
        <v>24</v>
      </c>
      <c r="E107" t="s">
        <v>12</v>
      </c>
      <c r="F107" t="s">
        <v>12</v>
      </c>
      <c r="G107" s="4">
        <v>198.85</v>
      </c>
      <c r="H107" s="4">
        <v>170.61</v>
      </c>
      <c r="I107" s="4">
        <v>0</v>
      </c>
      <c r="J107" s="4">
        <v>170.61</v>
      </c>
      <c r="K107" s="4">
        <v>0</v>
      </c>
      <c r="L107" s="4">
        <v>0</v>
      </c>
    </row>
    <row r="108" spans="1:12">
      <c r="A108" s="1">
        <v>4</v>
      </c>
      <c r="B108">
        <v>2017</v>
      </c>
      <c r="C108" s="48" t="str">
        <f t="shared" si="1"/>
        <v>MFY18</v>
      </c>
      <c r="D108" t="s">
        <v>25</v>
      </c>
      <c r="E108" t="s">
        <v>12</v>
      </c>
      <c r="F108" t="s">
        <v>12</v>
      </c>
      <c r="G108" s="4">
        <v>307949.56</v>
      </c>
      <c r="H108" s="4">
        <v>302433.14</v>
      </c>
      <c r="I108" s="4">
        <v>0</v>
      </c>
      <c r="J108" s="4">
        <v>296304.98</v>
      </c>
      <c r="K108" s="4">
        <v>3376.61</v>
      </c>
      <c r="L108" s="4">
        <v>2751.55</v>
      </c>
    </row>
    <row r="109" spans="1:12">
      <c r="A109" s="1">
        <v>4</v>
      </c>
      <c r="B109">
        <v>2017</v>
      </c>
      <c r="C109" s="48" t="str">
        <f t="shared" si="1"/>
        <v>MFY18</v>
      </c>
      <c r="D109" t="s">
        <v>25</v>
      </c>
      <c r="E109" t="s">
        <v>13</v>
      </c>
      <c r="F109" t="s">
        <v>12</v>
      </c>
      <c r="G109" s="4">
        <v>2180.04</v>
      </c>
      <c r="H109" s="4">
        <v>460.66</v>
      </c>
      <c r="I109" s="4">
        <v>0</v>
      </c>
      <c r="J109" s="4">
        <v>59.25</v>
      </c>
      <c r="K109" s="4">
        <v>401.41</v>
      </c>
      <c r="L109" s="4">
        <v>0</v>
      </c>
    </row>
    <row r="110" spans="1:12">
      <c r="A110" s="1">
        <v>4</v>
      </c>
      <c r="B110">
        <v>2017</v>
      </c>
      <c r="C110" s="48" t="str">
        <f t="shared" si="1"/>
        <v>MFY18</v>
      </c>
      <c r="D110" t="s">
        <v>26</v>
      </c>
      <c r="E110" t="s">
        <v>12</v>
      </c>
      <c r="F110" t="s">
        <v>12</v>
      </c>
      <c r="G110" s="4">
        <v>1513818.6</v>
      </c>
      <c r="H110" s="4">
        <v>24163.11</v>
      </c>
      <c r="I110" s="4">
        <v>0</v>
      </c>
      <c r="J110" s="4">
        <v>24163.11</v>
      </c>
      <c r="K110" s="4">
        <v>0</v>
      </c>
      <c r="L110" s="4">
        <v>0</v>
      </c>
    </row>
    <row r="111" spans="1:12">
      <c r="A111" s="1">
        <v>4</v>
      </c>
      <c r="B111">
        <v>2017</v>
      </c>
      <c r="C111" s="48" t="str">
        <f t="shared" si="1"/>
        <v>MFY18</v>
      </c>
      <c r="D111" t="s">
        <v>26</v>
      </c>
      <c r="E111" t="s">
        <v>12</v>
      </c>
      <c r="F111" t="s">
        <v>13</v>
      </c>
      <c r="G111" s="4">
        <v>1078737.29</v>
      </c>
      <c r="H111" s="4">
        <v>0</v>
      </c>
      <c r="I111" s="4">
        <v>0</v>
      </c>
      <c r="J111" s="4">
        <v>0</v>
      </c>
      <c r="K111" s="4">
        <v>0</v>
      </c>
      <c r="L111" s="4">
        <v>0</v>
      </c>
    </row>
    <row r="112" spans="1:12">
      <c r="A112" s="1">
        <v>4</v>
      </c>
      <c r="B112">
        <v>2017</v>
      </c>
      <c r="C112" s="48" t="str">
        <f t="shared" si="1"/>
        <v>MFY18</v>
      </c>
      <c r="D112" t="s">
        <v>26</v>
      </c>
      <c r="E112" t="s">
        <v>13</v>
      </c>
      <c r="F112" t="s">
        <v>12</v>
      </c>
      <c r="G112" s="4">
        <v>150192.32999999999</v>
      </c>
      <c r="H112" s="4">
        <v>8452.9599999999991</v>
      </c>
      <c r="I112" s="4">
        <v>0</v>
      </c>
      <c r="J112" s="4">
        <v>8452.9599999999991</v>
      </c>
      <c r="K112" s="4">
        <v>0</v>
      </c>
      <c r="L112" s="4">
        <v>0</v>
      </c>
    </row>
    <row r="113" spans="1:12">
      <c r="A113" s="1">
        <v>4</v>
      </c>
      <c r="B113">
        <v>2017</v>
      </c>
      <c r="C113" s="48" t="str">
        <f t="shared" si="1"/>
        <v>MFY18</v>
      </c>
      <c r="D113" t="s">
        <v>26</v>
      </c>
      <c r="E113" t="s">
        <v>13</v>
      </c>
      <c r="F113" t="s">
        <v>13</v>
      </c>
      <c r="G113" s="4">
        <v>964.76</v>
      </c>
      <c r="H113" s="4">
        <v>0</v>
      </c>
      <c r="I113" s="4">
        <v>0</v>
      </c>
      <c r="J113" s="4">
        <v>0</v>
      </c>
      <c r="K113" s="4">
        <v>0</v>
      </c>
      <c r="L113" s="4">
        <v>0</v>
      </c>
    </row>
    <row r="114" spans="1:12">
      <c r="A114" s="1">
        <v>5</v>
      </c>
      <c r="B114">
        <v>2017</v>
      </c>
      <c r="C114" s="48" t="str">
        <f t="shared" si="1"/>
        <v>MFY18</v>
      </c>
      <c r="D114" t="s">
        <v>11</v>
      </c>
      <c r="E114" t="s">
        <v>12</v>
      </c>
      <c r="F114" t="s">
        <v>12</v>
      </c>
      <c r="G114" s="4">
        <v>30004197.489999998</v>
      </c>
      <c r="H114" s="4">
        <v>29273539.379999999</v>
      </c>
      <c r="I114" s="4">
        <v>9514.32</v>
      </c>
      <c r="J114" s="4">
        <v>28117993.550000001</v>
      </c>
      <c r="K114" s="4">
        <v>706881.79</v>
      </c>
      <c r="L114" s="4">
        <v>435757.41</v>
      </c>
    </row>
    <row r="115" spans="1:12">
      <c r="A115" s="1">
        <v>5</v>
      </c>
      <c r="B115">
        <v>2017</v>
      </c>
      <c r="C115" s="48" t="str">
        <f t="shared" si="1"/>
        <v>MFY18</v>
      </c>
      <c r="D115" t="s">
        <v>11</v>
      </c>
      <c r="E115" t="s">
        <v>13</v>
      </c>
      <c r="F115" t="s">
        <v>12</v>
      </c>
      <c r="G115" s="4">
        <v>98667.23</v>
      </c>
      <c r="H115" s="4">
        <v>79292.850000000006</v>
      </c>
      <c r="I115" s="4">
        <v>0</v>
      </c>
      <c r="J115" s="4">
        <v>62275.43</v>
      </c>
      <c r="K115" s="4">
        <v>9378.06</v>
      </c>
      <c r="L115" s="4">
        <v>7618.99</v>
      </c>
    </row>
    <row r="116" spans="1:12">
      <c r="A116" s="1">
        <v>5</v>
      </c>
      <c r="B116">
        <v>2017</v>
      </c>
      <c r="C116" s="48" t="str">
        <f t="shared" si="1"/>
        <v>MFY18</v>
      </c>
      <c r="D116" t="s">
        <v>14</v>
      </c>
      <c r="E116" t="s">
        <v>12</v>
      </c>
      <c r="F116" t="s">
        <v>12</v>
      </c>
      <c r="G116" s="4">
        <v>10643983.380000001</v>
      </c>
      <c r="H116" s="4">
        <v>10771070.01</v>
      </c>
      <c r="I116" s="4">
        <v>43591.43</v>
      </c>
      <c r="J116" s="4">
        <v>10483593.76</v>
      </c>
      <c r="K116" s="4">
        <v>134496.01999999999</v>
      </c>
      <c r="L116" s="4">
        <v>108107.12</v>
      </c>
    </row>
    <row r="117" spans="1:12">
      <c r="A117" s="1">
        <v>5</v>
      </c>
      <c r="B117">
        <v>2017</v>
      </c>
      <c r="C117" s="48" t="str">
        <f t="shared" si="1"/>
        <v>MFY18</v>
      </c>
      <c r="D117" t="s">
        <v>14</v>
      </c>
      <c r="E117" t="s">
        <v>13</v>
      </c>
      <c r="F117" t="s">
        <v>12</v>
      </c>
      <c r="G117" s="4">
        <v>860437.42</v>
      </c>
      <c r="H117" s="4">
        <v>687231.52</v>
      </c>
      <c r="I117" s="4">
        <v>0</v>
      </c>
      <c r="J117" s="4">
        <v>607709.23</v>
      </c>
      <c r="K117" s="4">
        <v>44726.26</v>
      </c>
      <c r="L117" s="4">
        <v>34781.24</v>
      </c>
    </row>
    <row r="118" spans="1:12">
      <c r="A118" s="1">
        <v>5</v>
      </c>
      <c r="B118">
        <v>2017</v>
      </c>
      <c r="C118" s="48" t="str">
        <f t="shared" si="1"/>
        <v>MFY18</v>
      </c>
      <c r="D118" t="s">
        <v>15</v>
      </c>
      <c r="E118" t="s">
        <v>12</v>
      </c>
      <c r="F118" t="s">
        <v>12</v>
      </c>
      <c r="G118" s="4">
        <v>1047350.71</v>
      </c>
      <c r="H118" s="4">
        <v>1003222.74</v>
      </c>
      <c r="I118" s="4">
        <v>0</v>
      </c>
      <c r="J118" s="4">
        <v>988306.95</v>
      </c>
      <c r="K118" s="4">
        <v>8635.15</v>
      </c>
      <c r="L118" s="4">
        <v>6280.64</v>
      </c>
    </row>
    <row r="119" spans="1:12">
      <c r="A119" s="1">
        <v>5</v>
      </c>
      <c r="B119">
        <v>2017</v>
      </c>
      <c r="C119" s="48" t="str">
        <f t="shared" si="1"/>
        <v>MFY18</v>
      </c>
      <c r="D119" t="s">
        <v>15</v>
      </c>
      <c r="E119" t="s">
        <v>13</v>
      </c>
      <c r="F119" t="s">
        <v>12</v>
      </c>
      <c r="G119" s="4">
        <v>75655.83</v>
      </c>
      <c r="H119" s="4">
        <v>75313.17</v>
      </c>
      <c r="I119" s="4">
        <v>0</v>
      </c>
      <c r="J119" s="4">
        <v>75313.17</v>
      </c>
      <c r="K119" s="4">
        <v>0</v>
      </c>
      <c r="L119" s="4">
        <v>0</v>
      </c>
    </row>
    <row r="120" spans="1:12">
      <c r="A120" s="1">
        <v>5</v>
      </c>
      <c r="B120">
        <v>2017</v>
      </c>
      <c r="C120" s="48" t="str">
        <f t="shared" si="1"/>
        <v>MFY18</v>
      </c>
      <c r="D120" t="s">
        <v>16</v>
      </c>
      <c r="E120" t="s">
        <v>12</v>
      </c>
      <c r="F120" t="s">
        <v>12</v>
      </c>
      <c r="G120" s="4">
        <v>196205.91</v>
      </c>
      <c r="H120" s="4">
        <v>195349.77</v>
      </c>
      <c r="I120" s="4">
        <v>0</v>
      </c>
      <c r="J120" s="4">
        <v>195316.83</v>
      </c>
      <c r="K120" s="4">
        <v>32.94</v>
      </c>
      <c r="L120" s="4">
        <v>0</v>
      </c>
    </row>
    <row r="121" spans="1:12">
      <c r="A121" s="1">
        <v>5</v>
      </c>
      <c r="B121">
        <v>2017</v>
      </c>
      <c r="C121" s="48" t="str">
        <f t="shared" si="1"/>
        <v>MFY18</v>
      </c>
      <c r="D121" t="s">
        <v>16</v>
      </c>
      <c r="E121" t="s">
        <v>13</v>
      </c>
      <c r="F121" t="s">
        <v>12</v>
      </c>
      <c r="G121" s="4">
        <v>175180.44</v>
      </c>
      <c r="H121" s="4">
        <v>142685.04</v>
      </c>
      <c r="I121" s="4">
        <v>0</v>
      </c>
      <c r="J121" s="4">
        <v>128824.98</v>
      </c>
      <c r="K121" s="4">
        <v>6275.12</v>
      </c>
      <c r="L121" s="4">
        <v>7584.94</v>
      </c>
    </row>
    <row r="122" spans="1:12">
      <c r="A122" s="1">
        <v>5</v>
      </c>
      <c r="B122">
        <v>2017</v>
      </c>
      <c r="C122" s="48" t="str">
        <f t="shared" si="1"/>
        <v>MFY18</v>
      </c>
      <c r="D122" t="s">
        <v>17</v>
      </c>
      <c r="E122" t="s">
        <v>12</v>
      </c>
      <c r="F122" t="s">
        <v>12</v>
      </c>
      <c r="G122" s="4">
        <v>1024414.13</v>
      </c>
      <c r="H122" s="4">
        <v>1020920.31</v>
      </c>
      <c r="I122" s="4">
        <v>0</v>
      </c>
      <c r="J122" s="4">
        <v>1000081.25</v>
      </c>
      <c r="K122" s="4">
        <v>20839.060000000001</v>
      </c>
      <c r="L122" s="4">
        <v>0</v>
      </c>
    </row>
    <row r="123" spans="1:12">
      <c r="A123" s="1">
        <v>5</v>
      </c>
      <c r="B123">
        <v>2017</v>
      </c>
      <c r="C123" s="48" t="str">
        <f t="shared" si="1"/>
        <v>MFY18</v>
      </c>
      <c r="D123" t="s">
        <v>17</v>
      </c>
      <c r="E123" t="s">
        <v>13</v>
      </c>
      <c r="F123" t="s">
        <v>12</v>
      </c>
      <c r="G123" s="4">
        <v>26505.93</v>
      </c>
      <c r="H123" s="4">
        <v>21401.919999999998</v>
      </c>
      <c r="I123" s="4">
        <v>0</v>
      </c>
      <c r="J123" s="4">
        <v>21152.86</v>
      </c>
      <c r="K123" s="4">
        <v>67.69</v>
      </c>
      <c r="L123" s="4">
        <v>181.37</v>
      </c>
    </row>
    <row r="124" spans="1:12">
      <c r="A124" s="1">
        <v>5</v>
      </c>
      <c r="B124">
        <v>2017</v>
      </c>
      <c r="C124" s="48" t="str">
        <f t="shared" si="1"/>
        <v>MFY18</v>
      </c>
      <c r="D124" t="s">
        <v>18</v>
      </c>
      <c r="E124" t="s">
        <v>12</v>
      </c>
      <c r="F124" t="s">
        <v>12</v>
      </c>
      <c r="G124" s="4">
        <v>902798.3</v>
      </c>
      <c r="H124" s="4">
        <v>907830.68</v>
      </c>
      <c r="I124" s="4">
        <v>0</v>
      </c>
      <c r="J124" s="4">
        <v>896684.89</v>
      </c>
      <c r="K124" s="4">
        <v>10402.24</v>
      </c>
      <c r="L124" s="4">
        <v>743.55</v>
      </c>
    </row>
    <row r="125" spans="1:12">
      <c r="A125" s="1">
        <v>5</v>
      </c>
      <c r="B125">
        <v>2017</v>
      </c>
      <c r="C125" s="48" t="str">
        <f t="shared" si="1"/>
        <v>MFY18</v>
      </c>
      <c r="D125" t="s">
        <v>18</v>
      </c>
      <c r="E125" t="s">
        <v>13</v>
      </c>
      <c r="F125" t="s">
        <v>12</v>
      </c>
      <c r="G125" s="4">
        <v>2351.5700000000002</v>
      </c>
      <c r="H125" s="4">
        <v>1752.71</v>
      </c>
      <c r="I125" s="4">
        <v>0</v>
      </c>
      <c r="J125" s="4">
        <v>1752.71</v>
      </c>
      <c r="K125" s="4">
        <v>0</v>
      </c>
      <c r="L125" s="4">
        <v>0</v>
      </c>
    </row>
    <row r="126" spans="1:12">
      <c r="A126" s="1">
        <v>5</v>
      </c>
      <c r="B126">
        <v>2017</v>
      </c>
      <c r="C126" s="48" t="str">
        <f t="shared" si="1"/>
        <v>MFY18</v>
      </c>
      <c r="D126" t="s">
        <v>19</v>
      </c>
      <c r="E126" t="s">
        <v>12</v>
      </c>
      <c r="F126" t="s">
        <v>12</v>
      </c>
      <c r="G126" s="4">
        <v>566933.22</v>
      </c>
      <c r="H126" s="4">
        <v>558046.67000000004</v>
      </c>
      <c r="I126" s="4">
        <v>0</v>
      </c>
      <c r="J126" s="4">
        <v>558046.67000000004</v>
      </c>
      <c r="K126" s="4">
        <v>0</v>
      </c>
      <c r="L126" s="4">
        <v>0</v>
      </c>
    </row>
    <row r="127" spans="1:12">
      <c r="A127" s="1">
        <v>5</v>
      </c>
      <c r="B127">
        <v>2017</v>
      </c>
      <c r="C127" s="48" t="str">
        <f t="shared" si="1"/>
        <v>MFY18</v>
      </c>
      <c r="D127" t="s">
        <v>19</v>
      </c>
      <c r="E127" t="s">
        <v>13</v>
      </c>
      <c r="F127" t="s">
        <v>12</v>
      </c>
      <c r="G127" s="4">
        <v>10643.23</v>
      </c>
      <c r="H127" s="4">
        <v>9970.2800000000007</v>
      </c>
      <c r="I127" s="4">
        <v>0</v>
      </c>
      <c r="J127" s="4">
        <v>9433.17</v>
      </c>
      <c r="K127" s="4">
        <v>537.11</v>
      </c>
      <c r="L127" s="4">
        <v>0</v>
      </c>
    </row>
    <row r="128" spans="1:12">
      <c r="A128" s="1">
        <v>5</v>
      </c>
      <c r="B128">
        <v>2017</v>
      </c>
      <c r="C128" s="48" t="str">
        <f t="shared" si="1"/>
        <v>MFY18</v>
      </c>
      <c r="D128" t="s">
        <v>20</v>
      </c>
      <c r="E128" t="s">
        <v>12</v>
      </c>
      <c r="F128" t="s">
        <v>12</v>
      </c>
      <c r="G128" s="4">
        <v>981885.99</v>
      </c>
      <c r="H128" s="4">
        <v>947672.01</v>
      </c>
      <c r="I128" s="4">
        <v>0</v>
      </c>
      <c r="J128" s="4">
        <v>915434.57</v>
      </c>
      <c r="K128" s="4">
        <v>17224.27</v>
      </c>
      <c r="L128" s="4">
        <v>14999.72</v>
      </c>
    </row>
    <row r="129" spans="1:12">
      <c r="A129" s="1">
        <v>5</v>
      </c>
      <c r="B129">
        <v>2017</v>
      </c>
      <c r="C129" s="48" t="str">
        <f t="shared" si="1"/>
        <v>MFY18</v>
      </c>
      <c r="D129" t="s">
        <v>21</v>
      </c>
      <c r="E129" t="s">
        <v>12</v>
      </c>
      <c r="F129" t="s">
        <v>12</v>
      </c>
      <c r="G129" s="4">
        <v>3307521.14</v>
      </c>
      <c r="H129" s="4">
        <v>3286168.91</v>
      </c>
      <c r="I129" s="4">
        <v>0</v>
      </c>
      <c r="J129" s="4">
        <v>3286168.91</v>
      </c>
      <c r="K129" s="4">
        <v>0</v>
      </c>
      <c r="L129" s="4">
        <v>0</v>
      </c>
    </row>
    <row r="130" spans="1:12">
      <c r="A130" s="1">
        <v>5</v>
      </c>
      <c r="B130">
        <v>2017</v>
      </c>
      <c r="C130" s="48" t="str">
        <f t="shared" si="1"/>
        <v>MFY18</v>
      </c>
      <c r="D130" t="s">
        <v>21</v>
      </c>
      <c r="E130" t="s">
        <v>13</v>
      </c>
      <c r="F130" t="s">
        <v>12</v>
      </c>
      <c r="G130" s="4">
        <v>89547.81</v>
      </c>
      <c r="H130" s="4">
        <v>89547.81</v>
      </c>
      <c r="I130" s="4">
        <v>0</v>
      </c>
      <c r="J130" s="4">
        <v>89547.81</v>
      </c>
      <c r="K130" s="4">
        <v>0</v>
      </c>
      <c r="L130" s="4">
        <v>0</v>
      </c>
    </row>
    <row r="131" spans="1:12">
      <c r="A131" s="1">
        <v>5</v>
      </c>
      <c r="B131">
        <v>2017</v>
      </c>
      <c r="C131" s="48" t="str">
        <f t="shared" ref="C131:C194" si="2">"MFY"&amp;IF(A131&lt;2,RIGHT(B131,2),RIGHT(B131+1,2))</f>
        <v>MFY18</v>
      </c>
      <c r="D131" t="s">
        <v>22</v>
      </c>
      <c r="E131" t="s">
        <v>12</v>
      </c>
      <c r="F131" t="s">
        <v>12</v>
      </c>
      <c r="G131" s="4">
        <v>87064.3</v>
      </c>
      <c r="H131" s="4">
        <v>85797.87</v>
      </c>
      <c r="I131" s="4">
        <v>0</v>
      </c>
      <c r="J131" s="4">
        <v>80736.429999999993</v>
      </c>
      <c r="K131" s="4">
        <v>4888.49</v>
      </c>
      <c r="L131" s="4">
        <v>172.95</v>
      </c>
    </row>
    <row r="132" spans="1:12">
      <c r="A132" s="1">
        <v>5</v>
      </c>
      <c r="B132">
        <v>2017</v>
      </c>
      <c r="C132" s="48" t="str">
        <f t="shared" si="2"/>
        <v>MFY18</v>
      </c>
      <c r="D132" t="s">
        <v>23</v>
      </c>
      <c r="E132" t="s">
        <v>12</v>
      </c>
      <c r="F132" t="s">
        <v>12</v>
      </c>
      <c r="G132" s="4">
        <v>1222457.95</v>
      </c>
      <c r="H132" s="4">
        <v>1223485.5</v>
      </c>
      <c r="I132" s="4">
        <v>0</v>
      </c>
      <c r="J132" s="4">
        <v>1223485.5</v>
      </c>
      <c r="K132" s="4">
        <v>0</v>
      </c>
      <c r="L132" s="4">
        <v>0</v>
      </c>
    </row>
    <row r="133" spans="1:12">
      <c r="A133" s="1">
        <v>5</v>
      </c>
      <c r="B133">
        <v>2017</v>
      </c>
      <c r="C133" s="48" t="str">
        <f t="shared" si="2"/>
        <v>MFY18</v>
      </c>
      <c r="D133" t="s">
        <v>23</v>
      </c>
      <c r="E133" t="s">
        <v>13</v>
      </c>
      <c r="F133" t="s">
        <v>12</v>
      </c>
      <c r="G133" s="4">
        <v>16206.81</v>
      </c>
      <c r="H133" s="4">
        <v>15967.3</v>
      </c>
      <c r="I133" s="4">
        <v>0</v>
      </c>
      <c r="J133" s="4">
        <v>15823.62</v>
      </c>
      <c r="K133" s="4">
        <v>0</v>
      </c>
      <c r="L133" s="4">
        <v>143.68</v>
      </c>
    </row>
    <row r="134" spans="1:12">
      <c r="A134" s="1">
        <v>5</v>
      </c>
      <c r="B134">
        <v>2017</v>
      </c>
      <c r="C134" s="48" t="str">
        <f t="shared" si="2"/>
        <v>MFY18</v>
      </c>
      <c r="D134" t="s">
        <v>24</v>
      </c>
      <c r="E134" t="s">
        <v>12</v>
      </c>
      <c r="F134" t="s">
        <v>12</v>
      </c>
      <c r="G134" s="4">
        <v>306.35000000000002</v>
      </c>
      <c r="H134" s="4">
        <v>278.11</v>
      </c>
      <c r="I134" s="4">
        <v>0</v>
      </c>
      <c r="J134" s="4">
        <v>278.11</v>
      </c>
      <c r="K134" s="4">
        <v>0</v>
      </c>
      <c r="L134" s="4">
        <v>0</v>
      </c>
    </row>
    <row r="135" spans="1:12">
      <c r="A135" s="1">
        <v>5</v>
      </c>
      <c r="B135">
        <v>2017</v>
      </c>
      <c r="C135" s="48" t="str">
        <f t="shared" si="2"/>
        <v>MFY18</v>
      </c>
      <c r="D135" t="s">
        <v>25</v>
      </c>
      <c r="E135" t="s">
        <v>12</v>
      </c>
      <c r="F135" t="s">
        <v>12</v>
      </c>
      <c r="G135" s="4">
        <v>293049.36</v>
      </c>
      <c r="H135" s="4">
        <v>285534.28000000003</v>
      </c>
      <c r="I135" s="4">
        <v>0</v>
      </c>
      <c r="J135" s="4">
        <v>279054.73</v>
      </c>
      <c r="K135" s="4">
        <v>3792.47</v>
      </c>
      <c r="L135" s="4">
        <v>2687.08</v>
      </c>
    </row>
    <row r="136" spans="1:12">
      <c r="A136" s="1">
        <v>5</v>
      </c>
      <c r="B136">
        <v>2017</v>
      </c>
      <c r="C136" s="48" t="str">
        <f t="shared" si="2"/>
        <v>MFY18</v>
      </c>
      <c r="D136" t="s">
        <v>25</v>
      </c>
      <c r="E136" t="s">
        <v>13</v>
      </c>
      <c r="F136" t="s">
        <v>12</v>
      </c>
      <c r="G136" s="4">
        <v>2165.25</v>
      </c>
      <c r="H136" s="4">
        <v>2125.6999999999998</v>
      </c>
      <c r="I136" s="4">
        <v>0</v>
      </c>
      <c r="J136" s="4">
        <v>44.46</v>
      </c>
      <c r="K136" s="4">
        <v>2081.2399999999998</v>
      </c>
      <c r="L136" s="4">
        <v>0</v>
      </c>
    </row>
    <row r="137" spans="1:12">
      <c r="A137" s="1">
        <v>5</v>
      </c>
      <c r="B137">
        <v>2017</v>
      </c>
      <c r="C137" s="48" t="str">
        <f t="shared" si="2"/>
        <v>MFY18</v>
      </c>
      <c r="D137" t="s">
        <v>26</v>
      </c>
      <c r="E137" t="s">
        <v>12</v>
      </c>
      <c r="F137" t="s">
        <v>12</v>
      </c>
      <c r="G137" s="4">
        <v>1939845.55</v>
      </c>
      <c r="H137" s="4">
        <v>3726.77</v>
      </c>
      <c r="I137" s="4">
        <v>0</v>
      </c>
      <c r="J137" s="4">
        <v>3726.77</v>
      </c>
      <c r="K137" s="4">
        <v>0</v>
      </c>
      <c r="L137" s="4">
        <v>0</v>
      </c>
    </row>
    <row r="138" spans="1:12">
      <c r="A138" s="1">
        <v>5</v>
      </c>
      <c r="B138">
        <v>2017</v>
      </c>
      <c r="C138" s="48" t="str">
        <f t="shared" si="2"/>
        <v>MFY18</v>
      </c>
      <c r="D138" t="s">
        <v>26</v>
      </c>
      <c r="E138" t="s">
        <v>12</v>
      </c>
      <c r="F138" t="s">
        <v>13</v>
      </c>
      <c r="G138" s="4">
        <v>934479.12</v>
      </c>
      <c r="H138" s="4">
        <v>0</v>
      </c>
      <c r="I138" s="4">
        <v>0</v>
      </c>
      <c r="J138" s="4">
        <v>0</v>
      </c>
      <c r="K138" s="4">
        <v>0</v>
      </c>
      <c r="L138" s="4">
        <v>0</v>
      </c>
    </row>
    <row r="139" spans="1:12">
      <c r="A139" s="1">
        <v>5</v>
      </c>
      <c r="B139">
        <v>2017</v>
      </c>
      <c r="C139" s="48" t="str">
        <f t="shared" si="2"/>
        <v>MFY18</v>
      </c>
      <c r="D139" t="s">
        <v>26</v>
      </c>
      <c r="E139" t="s">
        <v>13</v>
      </c>
      <c r="F139" t="s">
        <v>12</v>
      </c>
      <c r="G139" s="4">
        <v>139043.9</v>
      </c>
      <c r="H139" s="4">
        <v>4346.0600000000004</v>
      </c>
      <c r="I139" s="4">
        <v>0</v>
      </c>
      <c r="J139" s="4">
        <v>4346.0600000000004</v>
      </c>
      <c r="K139" s="4">
        <v>0</v>
      </c>
      <c r="L139" s="4">
        <v>0</v>
      </c>
    </row>
    <row r="140" spans="1:12">
      <c r="A140" s="1">
        <v>5</v>
      </c>
      <c r="B140">
        <v>2017</v>
      </c>
      <c r="C140" s="48" t="str">
        <f t="shared" si="2"/>
        <v>MFY18</v>
      </c>
      <c r="D140" t="s">
        <v>26</v>
      </c>
      <c r="E140" t="s">
        <v>13</v>
      </c>
      <c r="F140" t="s">
        <v>13</v>
      </c>
      <c r="G140" s="4">
        <v>964.76</v>
      </c>
      <c r="H140" s="4">
        <v>0</v>
      </c>
      <c r="I140" s="4">
        <v>0</v>
      </c>
      <c r="J140" s="4">
        <v>0</v>
      </c>
      <c r="K140" s="4">
        <v>0</v>
      </c>
      <c r="L140" s="4">
        <v>0</v>
      </c>
    </row>
    <row r="141" spans="1:12">
      <c r="A141" s="1">
        <v>6</v>
      </c>
      <c r="B141">
        <v>2017</v>
      </c>
      <c r="C141" s="48" t="str">
        <f t="shared" si="2"/>
        <v>MFY18</v>
      </c>
      <c r="D141" t="s">
        <v>11</v>
      </c>
      <c r="E141" t="s">
        <v>12</v>
      </c>
      <c r="F141" t="s">
        <v>12</v>
      </c>
      <c r="G141" s="4">
        <v>29304563.649999999</v>
      </c>
      <c r="H141" s="4">
        <v>28258613.43</v>
      </c>
      <c r="I141" s="4">
        <v>5303.09</v>
      </c>
      <c r="J141" s="4">
        <v>26989117.859999999</v>
      </c>
      <c r="K141" s="4">
        <v>802898.44</v>
      </c>
      <c r="L141" s="4">
        <v>458190</v>
      </c>
    </row>
    <row r="142" spans="1:12">
      <c r="A142" s="1">
        <v>6</v>
      </c>
      <c r="B142">
        <v>2017</v>
      </c>
      <c r="C142" s="48" t="str">
        <f t="shared" si="2"/>
        <v>MFY18</v>
      </c>
      <c r="D142" t="s">
        <v>11</v>
      </c>
      <c r="E142" t="s">
        <v>13</v>
      </c>
      <c r="F142" t="s">
        <v>12</v>
      </c>
      <c r="G142" s="4">
        <v>102503.19</v>
      </c>
      <c r="H142" s="4">
        <v>79503.100000000006</v>
      </c>
      <c r="I142" s="4">
        <v>0</v>
      </c>
      <c r="J142" s="4">
        <v>61659.59</v>
      </c>
      <c r="K142" s="4">
        <v>10014.82</v>
      </c>
      <c r="L142" s="4">
        <v>7796.04</v>
      </c>
    </row>
    <row r="143" spans="1:12">
      <c r="A143" s="1">
        <v>6</v>
      </c>
      <c r="B143">
        <v>2017</v>
      </c>
      <c r="C143" s="48" t="str">
        <f t="shared" si="2"/>
        <v>MFY18</v>
      </c>
      <c r="D143" t="s">
        <v>14</v>
      </c>
      <c r="E143" t="s">
        <v>12</v>
      </c>
      <c r="F143" t="s">
        <v>12</v>
      </c>
      <c r="G143" s="4">
        <v>10223195.029999999</v>
      </c>
      <c r="H143" s="4">
        <v>10120319.84</v>
      </c>
      <c r="I143" s="4">
        <v>94.43</v>
      </c>
      <c r="J143" s="4">
        <v>9909026.8100000005</v>
      </c>
      <c r="K143" s="4">
        <v>137870.85999999999</v>
      </c>
      <c r="L143" s="4">
        <v>71711.05</v>
      </c>
    </row>
    <row r="144" spans="1:12">
      <c r="A144" s="1">
        <v>6</v>
      </c>
      <c r="B144">
        <v>2017</v>
      </c>
      <c r="C144" s="48" t="str">
        <f t="shared" si="2"/>
        <v>MFY18</v>
      </c>
      <c r="D144" t="s">
        <v>14</v>
      </c>
      <c r="E144" t="s">
        <v>13</v>
      </c>
      <c r="F144" t="s">
        <v>12</v>
      </c>
      <c r="G144" s="4">
        <v>894945.3</v>
      </c>
      <c r="H144" s="4">
        <v>687836.74</v>
      </c>
      <c r="I144" s="4">
        <v>0</v>
      </c>
      <c r="J144" s="4">
        <v>604627</v>
      </c>
      <c r="K144" s="4">
        <v>47479.09</v>
      </c>
      <c r="L144" s="4">
        <v>35693.199999999997</v>
      </c>
    </row>
    <row r="145" spans="1:12">
      <c r="A145" s="1">
        <v>6</v>
      </c>
      <c r="B145">
        <v>2017</v>
      </c>
      <c r="C145" s="48" t="str">
        <f t="shared" si="2"/>
        <v>MFY18</v>
      </c>
      <c r="D145" t="s">
        <v>15</v>
      </c>
      <c r="E145" t="s">
        <v>12</v>
      </c>
      <c r="F145" t="s">
        <v>12</v>
      </c>
      <c r="G145" s="4">
        <v>969245.55</v>
      </c>
      <c r="H145" s="4">
        <v>960569.21</v>
      </c>
      <c r="I145" s="4">
        <v>0</v>
      </c>
      <c r="J145" s="4">
        <v>948266.31</v>
      </c>
      <c r="K145" s="4">
        <v>7666.81</v>
      </c>
      <c r="L145" s="4">
        <v>4636.09</v>
      </c>
    </row>
    <row r="146" spans="1:12">
      <c r="A146" s="1">
        <v>6</v>
      </c>
      <c r="B146">
        <v>2017</v>
      </c>
      <c r="C146" s="48" t="str">
        <f t="shared" si="2"/>
        <v>MFY18</v>
      </c>
      <c r="D146" t="s">
        <v>15</v>
      </c>
      <c r="E146" t="s">
        <v>13</v>
      </c>
      <c r="F146" t="s">
        <v>12</v>
      </c>
      <c r="G146" s="4">
        <v>69486.720000000001</v>
      </c>
      <c r="H146" s="4">
        <v>69124.17</v>
      </c>
      <c r="I146" s="4">
        <v>0</v>
      </c>
      <c r="J146" s="4">
        <v>69124.17</v>
      </c>
      <c r="K146" s="4">
        <v>0</v>
      </c>
      <c r="L146" s="4">
        <v>0</v>
      </c>
    </row>
    <row r="147" spans="1:12">
      <c r="A147" s="1">
        <v>6</v>
      </c>
      <c r="B147">
        <v>2017</v>
      </c>
      <c r="C147" s="48" t="str">
        <f t="shared" si="2"/>
        <v>MFY18</v>
      </c>
      <c r="D147" t="s">
        <v>16</v>
      </c>
      <c r="E147" t="s">
        <v>12</v>
      </c>
      <c r="F147" t="s">
        <v>12</v>
      </c>
      <c r="G147" s="4">
        <v>497423.58</v>
      </c>
      <c r="H147" s="4">
        <v>496570.31</v>
      </c>
      <c r="I147" s="4">
        <v>0</v>
      </c>
      <c r="J147" s="4">
        <v>496203.78</v>
      </c>
      <c r="K147" s="4">
        <v>366.53</v>
      </c>
      <c r="L147" s="4">
        <v>0</v>
      </c>
    </row>
    <row r="148" spans="1:12">
      <c r="A148" s="1">
        <v>6</v>
      </c>
      <c r="B148">
        <v>2017</v>
      </c>
      <c r="C148" s="48" t="str">
        <f t="shared" si="2"/>
        <v>MFY18</v>
      </c>
      <c r="D148" t="s">
        <v>16</v>
      </c>
      <c r="E148" t="s">
        <v>13</v>
      </c>
      <c r="F148" t="s">
        <v>12</v>
      </c>
      <c r="G148" s="4">
        <v>145559.28</v>
      </c>
      <c r="H148" s="4">
        <v>146543.54999999999</v>
      </c>
      <c r="I148" s="4">
        <v>0</v>
      </c>
      <c r="J148" s="4">
        <v>132630.69</v>
      </c>
      <c r="K148" s="4">
        <v>6061.59</v>
      </c>
      <c r="L148" s="4">
        <v>7851.27</v>
      </c>
    </row>
    <row r="149" spans="1:12">
      <c r="A149" s="1">
        <v>6</v>
      </c>
      <c r="B149">
        <v>2017</v>
      </c>
      <c r="C149" s="48" t="str">
        <f t="shared" si="2"/>
        <v>MFY18</v>
      </c>
      <c r="D149" t="s">
        <v>17</v>
      </c>
      <c r="E149" t="s">
        <v>12</v>
      </c>
      <c r="F149" t="s">
        <v>12</v>
      </c>
      <c r="G149" s="4">
        <v>1012501.59</v>
      </c>
      <c r="H149" s="4">
        <v>1013534.32</v>
      </c>
      <c r="I149" s="4">
        <v>0</v>
      </c>
      <c r="J149" s="4">
        <v>1012893.54</v>
      </c>
      <c r="K149" s="4">
        <v>640.78</v>
      </c>
      <c r="L149" s="4">
        <v>0</v>
      </c>
    </row>
    <row r="150" spans="1:12">
      <c r="A150" s="1">
        <v>6</v>
      </c>
      <c r="B150">
        <v>2017</v>
      </c>
      <c r="C150" s="48" t="str">
        <f t="shared" si="2"/>
        <v>MFY18</v>
      </c>
      <c r="D150" t="s">
        <v>17</v>
      </c>
      <c r="E150" t="s">
        <v>13</v>
      </c>
      <c r="F150" t="s">
        <v>12</v>
      </c>
      <c r="G150" s="4">
        <v>26467.86</v>
      </c>
      <c r="H150" s="4">
        <v>21345.89</v>
      </c>
      <c r="I150" s="4">
        <v>0</v>
      </c>
      <c r="J150" s="4">
        <v>21097.3</v>
      </c>
      <c r="K150" s="4">
        <v>67.22</v>
      </c>
      <c r="L150" s="4">
        <v>181.37</v>
      </c>
    </row>
    <row r="151" spans="1:12">
      <c r="A151" s="1">
        <v>6</v>
      </c>
      <c r="B151">
        <v>2017</v>
      </c>
      <c r="C151" s="48" t="str">
        <f t="shared" si="2"/>
        <v>MFY18</v>
      </c>
      <c r="D151" t="s">
        <v>18</v>
      </c>
      <c r="E151" t="s">
        <v>12</v>
      </c>
      <c r="F151" t="s">
        <v>12</v>
      </c>
      <c r="G151" s="4">
        <v>780998.17</v>
      </c>
      <c r="H151" s="4">
        <v>797521.64</v>
      </c>
      <c r="I151" s="4">
        <v>0</v>
      </c>
      <c r="J151" s="4">
        <v>795886.79</v>
      </c>
      <c r="K151" s="4">
        <v>1010.93</v>
      </c>
      <c r="L151" s="4">
        <v>623.91999999999996</v>
      </c>
    </row>
    <row r="152" spans="1:12">
      <c r="A152" s="1">
        <v>6</v>
      </c>
      <c r="B152">
        <v>2017</v>
      </c>
      <c r="C152" s="48" t="str">
        <f t="shared" si="2"/>
        <v>MFY18</v>
      </c>
      <c r="D152" t="s">
        <v>18</v>
      </c>
      <c r="E152" t="s">
        <v>13</v>
      </c>
      <c r="F152" t="s">
        <v>12</v>
      </c>
      <c r="G152" s="4">
        <v>2352.6799999999998</v>
      </c>
      <c r="H152" s="4">
        <v>1753.82</v>
      </c>
      <c r="I152" s="4">
        <v>0</v>
      </c>
      <c r="J152" s="4">
        <v>1753.82</v>
      </c>
      <c r="K152" s="4">
        <v>0</v>
      </c>
      <c r="L152" s="4">
        <v>0</v>
      </c>
    </row>
    <row r="153" spans="1:12">
      <c r="A153" s="1">
        <v>6</v>
      </c>
      <c r="B153">
        <v>2017</v>
      </c>
      <c r="C153" s="48" t="str">
        <f t="shared" si="2"/>
        <v>MFY18</v>
      </c>
      <c r="D153" t="s">
        <v>19</v>
      </c>
      <c r="E153" t="s">
        <v>12</v>
      </c>
      <c r="F153" t="s">
        <v>12</v>
      </c>
      <c r="G153" s="4">
        <v>495597.72</v>
      </c>
      <c r="H153" s="4">
        <v>493132.18</v>
      </c>
      <c r="I153" s="4">
        <v>0</v>
      </c>
      <c r="J153" s="4">
        <v>493132.18</v>
      </c>
      <c r="K153" s="4">
        <v>0</v>
      </c>
      <c r="L153" s="4">
        <v>0</v>
      </c>
    </row>
    <row r="154" spans="1:12">
      <c r="A154" s="1">
        <v>6</v>
      </c>
      <c r="B154">
        <v>2017</v>
      </c>
      <c r="C154" s="48" t="str">
        <f t="shared" si="2"/>
        <v>MFY18</v>
      </c>
      <c r="D154" t="s">
        <v>19</v>
      </c>
      <c r="E154" t="s">
        <v>13</v>
      </c>
      <c r="F154" t="s">
        <v>12</v>
      </c>
      <c r="G154" s="4">
        <v>10001.799999999999</v>
      </c>
      <c r="H154" s="4">
        <v>10001.799999999999</v>
      </c>
      <c r="I154" s="4">
        <v>0</v>
      </c>
      <c r="J154" s="4">
        <v>9464.69</v>
      </c>
      <c r="K154" s="4">
        <v>537.11</v>
      </c>
      <c r="L154" s="4">
        <v>0</v>
      </c>
    </row>
    <row r="155" spans="1:12">
      <c r="A155" s="1">
        <v>6</v>
      </c>
      <c r="B155">
        <v>2017</v>
      </c>
      <c r="C155" s="48" t="str">
        <f t="shared" si="2"/>
        <v>MFY18</v>
      </c>
      <c r="D155" t="s">
        <v>20</v>
      </c>
      <c r="E155" t="s">
        <v>12</v>
      </c>
      <c r="F155" t="s">
        <v>12</v>
      </c>
      <c r="G155" s="4">
        <v>955215</v>
      </c>
      <c r="H155" s="4">
        <v>901342.71999999997</v>
      </c>
      <c r="I155" s="4">
        <v>0</v>
      </c>
      <c r="J155" s="4">
        <v>867578.1</v>
      </c>
      <c r="K155" s="4">
        <v>18145.43</v>
      </c>
      <c r="L155" s="4">
        <v>15608.97</v>
      </c>
    </row>
    <row r="156" spans="1:12">
      <c r="A156" s="1">
        <v>6</v>
      </c>
      <c r="B156">
        <v>2017</v>
      </c>
      <c r="C156" s="48" t="str">
        <f t="shared" si="2"/>
        <v>MFY18</v>
      </c>
      <c r="D156" t="s">
        <v>21</v>
      </c>
      <c r="E156" t="s">
        <v>12</v>
      </c>
      <c r="F156" t="s">
        <v>12</v>
      </c>
      <c r="G156" s="4">
        <v>2642356.1</v>
      </c>
      <c r="H156" s="4">
        <v>2634370.79</v>
      </c>
      <c r="I156" s="4">
        <v>0</v>
      </c>
      <c r="J156" s="4">
        <v>2628534.0699999998</v>
      </c>
      <c r="K156" s="4">
        <v>5836.72</v>
      </c>
      <c r="L156" s="4">
        <v>0</v>
      </c>
    </row>
    <row r="157" spans="1:12">
      <c r="A157" s="1">
        <v>6</v>
      </c>
      <c r="B157">
        <v>2017</v>
      </c>
      <c r="C157" s="48" t="str">
        <f t="shared" si="2"/>
        <v>MFY18</v>
      </c>
      <c r="D157" t="s">
        <v>21</v>
      </c>
      <c r="E157" t="s">
        <v>13</v>
      </c>
      <c r="F157" t="s">
        <v>12</v>
      </c>
      <c r="G157" s="4">
        <v>57422.81</v>
      </c>
      <c r="H157" s="4">
        <v>57422.81</v>
      </c>
      <c r="I157" s="4">
        <v>0</v>
      </c>
      <c r="J157" s="4">
        <v>57422.81</v>
      </c>
      <c r="K157" s="4">
        <v>0</v>
      </c>
      <c r="L157" s="4">
        <v>0</v>
      </c>
    </row>
    <row r="158" spans="1:12">
      <c r="A158" s="1">
        <v>6</v>
      </c>
      <c r="B158">
        <v>2017</v>
      </c>
      <c r="C158" s="48" t="str">
        <f t="shared" si="2"/>
        <v>MFY18</v>
      </c>
      <c r="D158" t="s">
        <v>22</v>
      </c>
      <c r="E158" t="s">
        <v>12</v>
      </c>
      <c r="F158" t="s">
        <v>12</v>
      </c>
      <c r="G158" s="4">
        <v>92240.09</v>
      </c>
      <c r="H158" s="4">
        <v>96725.82</v>
      </c>
      <c r="I158" s="4">
        <v>0</v>
      </c>
      <c r="J158" s="4">
        <v>90249.89</v>
      </c>
      <c r="K158" s="4">
        <v>5375.21</v>
      </c>
      <c r="L158" s="4">
        <v>1100.72</v>
      </c>
    </row>
    <row r="159" spans="1:12">
      <c r="A159" s="1">
        <v>6</v>
      </c>
      <c r="B159">
        <v>2017</v>
      </c>
      <c r="C159" s="48" t="str">
        <f t="shared" si="2"/>
        <v>MFY18</v>
      </c>
      <c r="D159" t="s">
        <v>23</v>
      </c>
      <c r="E159" t="s">
        <v>12</v>
      </c>
      <c r="F159" t="s">
        <v>12</v>
      </c>
      <c r="G159" s="4">
        <v>1245007.06</v>
      </c>
      <c r="H159" s="4">
        <v>1256647.71</v>
      </c>
      <c r="I159" s="4">
        <v>0</v>
      </c>
      <c r="J159" s="4">
        <v>1256647.71</v>
      </c>
      <c r="K159" s="4">
        <v>0</v>
      </c>
      <c r="L159" s="4">
        <v>0</v>
      </c>
    </row>
    <row r="160" spans="1:12">
      <c r="A160" s="1">
        <v>6</v>
      </c>
      <c r="B160">
        <v>2017</v>
      </c>
      <c r="C160" s="48" t="str">
        <f t="shared" si="2"/>
        <v>MFY18</v>
      </c>
      <c r="D160" t="s">
        <v>23</v>
      </c>
      <c r="E160" t="s">
        <v>13</v>
      </c>
      <c r="F160" t="s">
        <v>12</v>
      </c>
      <c r="G160" s="4">
        <v>16384.599999999999</v>
      </c>
      <c r="H160" s="4">
        <v>16202.01</v>
      </c>
      <c r="I160" s="4">
        <v>0</v>
      </c>
      <c r="J160" s="4">
        <v>16058.33</v>
      </c>
      <c r="K160" s="4">
        <v>0</v>
      </c>
      <c r="L160" s="4">
        <v>143.68</v>
      </c>
    </row>
    <row r="161" spans="1:12">
      <c r="A161" s="1">
        <v>6</v>
      </c>
      <c r="B161">
        <v>2017</v>
      </c>
      <c r="C161" s="48" t="str">
        <f t="shared" si="2"/>
        <v>MFY18</v>
      </c>
      <c r="D161" t="s">
        <v>24</v>
      </c>
      <c r="E161" t="s">
        <v>12</v>
      </c>
      <c r="F161" t="s">
        <v>12</v>
      </c>
      <c r="G161" s="4">
        <v>240.85</v>
      </c>
      <c r="H161" s="4">
        <v>212.61</v>
      </c>
      <c r="I161" s="4">
        <v>0</v>
      </c>
      <c r="J161" s="4">
        <v>212.61</v>
      </c>
      <c r="K161" s="4">
        <v>0</v>
      </c>
      <c r="L161" s="4">
        <v>0</v>
      </c>
    </row>
    <row r="162" spans="1:12">
      <c r="A162" s="1">
        <v>6</v>
      </c>
      <c r="B162">
        <v>2017</v>
      </c>
      <c r="C162" s="48" t="str">
        <f t="shared" si="2"/>
        <v>MFY18</v>
      </c>
      <c r="D162" t="s">
        <v>25</v>
      </c>
      <c r="E162" t="s">
        <v>12</v>
      </c>
      <c r="F162" t="s">
        <v>12</v>
      </c>
      <c r="G162" s="4">
        <v>302223.74</v>
      </c>
      <c r="H162" s="4">
        <v>292125.28999999998</v>
      </c>
      <c r="I162" s="4">
        <v>0</v>
      </c>
      <c r="J162" s="4">
        <v>283750.63</v>
      </c>
      <c r="K162" s="4">
        <v>5535.75</v>
      </c>
      <c r="L162" s="4">
        <v>2838.91</v>
      </c>
    </row>
    <row r="163" spans="1:12">
      <c r="A163" s="1">
        <v>6</v>
      </c>
      <c r="B163">
        <v>2017</v>
      </c>
      <c r="C163" s="48" t="str">
        <f t="shared" si="2"/>
        <v>MFY18</v>
      </c>
      <c r="D163" t="s">
        <v>25</v>
      </c>
      <c r="E163" t="s">
        <v>13</v>
      </c>
      <c r="F163" t="s">
        <v>12</v>
      </c>
      <c r="G163" s="4">
        <v>2164.16</v>
      </c>
      <c r="H163" s="4">
        <v>2125.6999999999998</v>
      </c>
      <c r="I163" s="4">
        <v>0</v>
      </c>
      <c r="J163" s="4">
        <v>44.46</v>
      </c>
      <c r="K163" s="4">
        <v>2081.2399999999998</v>
      </c>
      <c r="L163" s="4">
        <v>0</v>
      </c>
    </row>
    <row r="164" spans="1:12">
      <c r="A164" s="1">
        <v>6</v>
      </c>
      <c r="B164">
        <v>2017</v>
      </c>
      <c r="C164" s="48" t="str">
        <f t="shared" si="2"/>
        <v>MFY18</v>
      </c>
      <c r="D164" t="s">
        <v>26</v>
      </c>
      <c r="E164" t="s">
        <v>12</v>
      </c>
      <c r="F164" t="s">
        <v>12</v>
      </c>
      <c r="G164" s="4">
        <v>845315.82</v>
      </c>
      <c r="H164" s="4">
        <v>3207.75</v>
      </c>
      <c r="I164" s="4">
        <v>0</v>
      </c>
      <c r="J164" s="4">
        <v>3207.75</v>
      </c>
      <c r="K164" s="4">
        <v>0</v>
      </c>
      <c r="L164" s="4">
        <v>0</v>
      </c>
    </row>
    <row r="165" spans="1:12">
      <c r="A165" s="1">
        <v>6</v>
      </c>
      <c r="B165">
        <v>2017</v>
      </c>
      <c r="C165" s="48" t="str">
        <f t="shared" si="2"/>
        <v>MFY18</v>
      </c>
      <c r="D165" t="s">
        <v>26</v>
      </c>
      <c r="E165" t="s">
        <v>12</v>
      </c>
      <c r="F165" t="s">
        <v>13</v>
      </c>
      <c r="G165" s="4">
        <v>1044477.67</v>
      </c>
      <c r="H165" s="4">
        <v>0</v>
      </c>
      <c r="I165" s="4">
        <v>0</v>
      </c>
      <c r="J165" s="4">
        <v>0</v>
      </c>
      <c r="K165" s="4">
        <v>0</v>
      </c>
      <c r="L165" s="4">
        <v>0</v>
      </c>
    </row>
    <row r="166" spans="1:12">
      <c r="A166" s="1">
        <v>6</v>
      </c>
      <c r="B166">
        <v>2017</v>
      </c>
      <c r="C166" s="48" t="str">
        <f t="shared" si="2"/>
        <v>MFY18</v>
      </c>
      <c r="D166" t="s">
        <v>26</v>
      </c>
      <c r="E166" t="s">
        <v>13</v>
      </c>
      <c r="F166" t="s">
        <v>12</v>
      </c>
      <c r="G166" s="4">
        <v>-10707.55</v>
      </c>
      <c r="H166" s="4">
        <v>4346.0600000000004</v>
      </c>
      <c r="I166" s="4">
        <v>0</v>
      </c>
      <c r="J166" s="4">
        <v>4346.0600000000004</v>
      </c>
      <c r="K166" s="4">
        <v>0</v>
      </c>
      <c r="L166" s="4">
        <v>0</v>
      </c>
    </row>
    <row r="167" spans="1:12">
      <c r="A167" s="1">
        <v>6</v>
      </c>
      <c r="B167">
        <v>2017</v>
      </c>
      <c r="C167" s="48" t="str">
        <f t="shared" si="2"/>
        <v>MFY18</v>
      </c>
      <c r="D167" t="s">
        <v>26</v>
      </c>
      <c r="E167" t="s">
        <v>13</v>
      </c>
      <c r="F167" t="s">
        <v>13</v>
      </c>
      <c r="G167" s="4">
        <v>964.76</v>
      </c>
      <c r="H167" s="4">
        <v>0</v>
      </c>
      <c r="I167" s="4">
        <v>0</v>
      </c>
      <c r="J167" s="4">
        <v>0</v>
      </c>
      <c r="K167" s="4">
        <v>0</v>
      </c>
      <c r="L167" s="4">
        <v>0</v>
      </c>
    </row>
    <row r="168" spans="1:12">
      <c r="A168" s="1">
        <v>7</v>
      </c>
      <c r="B168">
        <v>2017</v>
      </c>
      <c r="C168" s="48" t="str">
        <f t="shared" si="2"/>
        <v>MFY18</v>
      </c>
      <c r="D168" t="s">
        <v>11</v>
      </c>
      <c r="E168" t="s">
        <v>12</v>
      </c>
      <c r="F168" t="s">
        <v>12</v>
      </c>
      <c r="G168" s="4">
        <v>31839045.41</v>
      </c>
      <c r="H168" s="4">
        <v>30842635.93</v>
      </c>
      <c r="I168" s="4">
        <v>8498.49</v>
      </c>
      <c r="J168" s="4">
        <v>29291715.809999999</v>
      </c>
      <c r="K168" s="4">
        <v>1024573.37</v>
      </c>
      <c r="L168" s="4">
        <v>510675.02</v>
      </c>
    </row>
    <row r="169" spans="1:12">
      <c r="A169" s="1">
        <v>7</v>
      </c>
      <c r="B169">
        <v>2017</v>
      </c>
      <c r="C169" s="48" t="str">
        <f t="shared" si="2"/>
        <v>MFY18</v>
      </c>
      <c r="D169" t="s">
        <v>11</v>
      </c>
      <c r="E169" t="s">
        <v>13</v>
      </c>
      <c r="F169" t="s">
        <v>12</v>
      </c>
      <c r="G169" s="4">
        <v>106698.59</v>
      </c>
      <c r="H169" s="4">
        <v>79912.91</v>
      </c>
      <c r="I169" s="4">
        <v>0</v>
      </c>
      <c r="J169" s="4">
        <v>60713.48</v>
      </c>
      <c r="K169" s="4">
        <v>10982.14</v>
      </c>
      <c r="L169" s="4">
        <v>8175.02</v>
      </c>
    </row>
    <row r="170" spans="1:12">
      <c r="A170" s="1">
        <v>7</v>
      </c>
      <c r="B170">
        <v>2017</v>
      </c>
      <c r="C170" s="48" t="str">
        <f t="shared" si="2"/>
        <v>MFY18</v>
      </c>
      <c r="D170" t="s">
        <v>14</v>
      </c>
      <c r="E170" t="s">
        <v>12</v>
      </c>
      <c r="F170" t="s">
        <v>12</v>
      </c>
      <c r="G170" s="4">
        <v>12228810.4</v>
      </c>
      <c r="H170" s="4">
        <v>12414056.710000001</v>
      </c>
      <c r="I170" s="4">
        <v>5381.8</v>
      </c>
      <c r="J170" s="4">
        <v>12169650.17</v>
      </c>
      <c r="K170" s="4">
        <v>154654.35</v>
      </c>
      <c r="L170" s="4">
        <v>83428.509999999995</v>
      </c>
    </row>
    <row r="171" spans="1:12">
      <c r="A171" s="1">
        <v>7</v>
      </c>
      <c r="B171">
        <v>2017</v>
      </c>
      <c r="C171" s="48" t="str">
        <f t="shared" si="2"/>
        <v>MFY18</v>
      </c>
      <c r="D171" t="s">
        <v>14</v>
      </c>
      <c r="E171" t="s">
        <v>13</v>
      </c>
      <c r="F171" t="s">
        <v>12</v>
      </c>
      <c r="G171" s="4">
        <v>957152.22</v>
      </c>
      <c r="H171" s="4">
        <v>719823.59</v>
      </c>
      <c r="I171" s="4">
        <v>0</v>
      </c>
      <c r="J171" s="4">
        <v>631273.51</v>
      </c>
      <c r="K171" s="4">
        <v>49971.29</v>
      </c>
      <c r="L171" s="4">
        <v>38534.35</v>
      </c>
    </row>
    <row r="172" spans="1:12">
      <c r="A172" s="1">
        <v>7</v>
      </c>
      <c r="B172">
        <v>2017</v>
      </c>
      <c r="C172" s="48" t="str">
        <f t="shared" si="2"/>
        <v>MFY18</v>
      </c>
      <c r="D172" t="s">
        <v>15</v>
      </c>
      <c r="E172" t="s">
        <v>12</v>
      </c>
      <c r="F172" t="s">
        <v>12</v>
      </c>
      <c r="G172" s="4">
        <v>979635.37</v>
      </c>
      <c r="H172" s="4">
        <v>980516.12</v>
      </c>
      <c r="I172" s="4">
        <v>0</v>
      </c>
      <c r="J172" s="4">
        <v>965402.11</v>
      </c>
      <c r="K172" s="4">
        <v>6950.93</v>
      </c>
      <c r="L172" s="4">
        <v>8163.08</v>
      </c>
    </row>
    <row r="173" spans="1:12">
      <c r="A173" s="1">
        <v>7</v>
      </c>
      <c r="B173">
        <v>2017</v>
      </c>
      <c r="C173" s="48" t="str">
        <f t="shared" si="2"/>
        <v>MFY18</v>
      </c>
      <c r="D173" t="s">
        <v>15</v>
      </c>
      <c r="E173" t="s">
        <v>13</v>
      </c>
      <c r="F173" t="s">
        <v>12</v>
      </c>
      <c r="G173" s="4">
        <v>37763.379999999997</v>
      </c>
      <c r="H173" s="4">
        <v>37397.379999999997</v>
      </c>
      <c r="I173" s="4">
        <v>0</v>
      </c>
      <c r="J173" s="4">
        <v>37382.53</v>
      </c>
      <c r="K173" s="4">
        <v>0</v>
      </c>
      <c r="L173" s="4">
        <v>14.85</v>
      </c>
    </row>
    <row r="174" spans="1:12">
      <c r="A174" s="1">
        <v>7</v>
      </c>
      <c r="B174">
        <v>2017</v>
      </c>
      <c r="C174" s="48" t="str">
        <f t="shared" si="2"/>
        <v>MFY18</v>
      </c>
      <c r="D174" t="s">
        <v>16</v>
      </c>
      <c r="E174" t="s">
        <v>12</v>
      </c>
      <c r="F174" t="s">
        <v>12</v>
      </c>
      <c r="G174" s="4">
        <v>327614.11</v>
      </c>
      <c r="H174" s="4">
        <v>324552.96999999997</v>
      </c>
      <c r="I174" s="4">
        <v>0</v>
      </c>
      <c r="J174" s="4">
        <v>324307.95</v>
      </c>
      <c r="K174" s="4">
        <v>245.02</v>
      </c>
      <c r="L174" s="4">
        <v>0</v>
      </c>
    </row>
    <row r="175" spans="1:12">
      <c r="A175" s="1">
        <v>7</v>
      </c>
      <c r="B175">
        <v>2017</v>
      </c>
      <c r="C175" s="48" t="str">
        <f t="shared" si="2"/>
        <v>MFY18</v>
      </c>
      <c r="D175" t="s">
        <v>16</v>
      </c>
      <c r="E175" t="s">
        <v>13</v>
      </c>
      <c r="F175" t="s">
        <v>12</v>
      </c>
      <c r="G175" s="4">
        <v>182184.15</v>
      </c>
      <c r="H175" s="4">
        <v>147317.87</v>
      </c>
      <c r="I175" s="4">
        <v>0</v>
      </c>
      <c r="J175" s="4">
        <v>134108.92000000001</v>
      </c>
      <c r="K175" s="4">
        <v>5271.64</v>
      </c>
      <c r="L175" s="4">
        <v>7937.31</v>
      </c>
    </row>
    <row r="176" spans="1:12">
      <c r="A176" s="1">
        <v>7</v>
      </c>
      <c r="B176">
        <v>2017</v>
      </c>
      <c r="C176" s="48" t="str">
        <f t="shared" si="2"/>
        <v>MFY18</v>
      </c>
      <c r="D176" t="s">
        <v>17</v>
      </c>
      <c r="E176" t="s">
        <v>12</v>
      </c>
      <c r="F176" t="s">
        <v>12</v>
      </c>
      <c r="G176" s="4">
        <v>1104054.4099999999</v>
      </c>
      <c r="H176" s="4">
        <v>1097820.8899999999</v>
      </c>
      <c r="I176" s="4">
        <v>0</v>
      </c>
      <c r="J176" s="4">
        <v>1096877.6200000001</v>
      </c>
      <c r="K176" s="4">
        <v>943.27</v>
      </c>
      <c r="L176" s="4">
        <v>0</v>
      </c>
    </row>
    <row r="177" spans="1:12">
      <c r="A177" s="1">
        <v>7</v>
      </c>
      <c r="B177">
        <v>2017</v>
      </c>
      <c r="C177" s="48" t="str">
        <f t="shared" si="2"/>
        <v>MFY18</v>
      </c>
      <c r="D177" t="s">
        <v>17</v>
      </c>
      <c r="E177" t="s">
        <v>13</v>
      </c>
      <c r="F177" t="s">
        <v>12</v>
      </c>
      <c r="G177" s="4">
        <v>26873.15</v>
      </c>
      <c r="H177" s="4">
        <v>21748.91</v>
      </c>
      <c r="I177" s="4">
        <v>0</v>
      </c>
      <c r="J177" s="4">
        <v>21501.19</v>
      </c>
      <c r="K177" s="4">
        <v>68.88</v>
      </c>
      <c r="L177" s="4">
        <v>178.84</v>
      </c>
    </row>
    <row r="178" spans="1:12">
      <c r="A178" s="1">
        <v>7</v>
      </c>
      <c r="B178">
        <v>2017</v>
      </c>
      <c r="C178" s="48" t="str">
        <f t="shared" si="2"/>
        <v>MFY18</v>
      </c>
      <c r="D178" t="s">
        <v>18</v>
      </c>
      <c r="E178" t="s">
        <v>12</v>
      </c>
      <c r="F178" t="s">
        <v>12</v>
      </c>
      <c r="G178" s="4">
        <v>843307.44</v>
      </c>
      <c r="H178" s="4">
        <v>828498.15</v>
      </c>
      <c r="I178" s="4">
        <v>0</v>
      </c>
      <c r="J178" s="4">
        <v>826805.62</v>
      </c>
      <c r="K178" s="4">
        <v>1040.8900000000001</v>
      </c>
      <c r="L178" s="4">
        <v>651.64</v>
      </c>
    </row>
    <row r="179" spans="1:12">
      <c r="A179" s="1">
        <v>7</v>
      </c>
      <c r="B179">
        <v>2017</v>
      </c>
      <c r="C179" s="48" t="str">
        <f t="shared" si="2"/>
        <v>MFY18</v>
      </c>
      <c r="D179" t="s">
        <v>18</v>
      </c>
      <c r="E179" t="s">
        <v>13</v>
      </c>
      <c r="F179" t="s">
        <v>12</v>
      </c>
      <c r="G179" s="4">
        <v>2375.4299999999998</v>
      </c>
      <c r="H179" s="4">
        <v>1806.89</v>
      </c>
      <c r="I179" s="4">
        <v>0</v>
      </c>
      <c r="J179" s="4">
        <v>1806.89</v>
      </c>
      <c r="K179" s="4">
        <v>0</v>
      </c>
      <c r="L179" s="4">
        <v>0</v>
      </c>
    </row>
    <row r="180" spans="1:12">
      <c r="A180" s="1">
        <v>7</v>
      </c>
      <c r="B180">
        <v>2017</v>
      </c>
      <c r="C180" s="48" t="str">
        <f t="shared" si="2"/>
        <v>MFY18</v>
      </c>
      <c r="D180" t="s">
        <v>19</v>
      </c>
      <c r="E180" t="s">
        <v>12</v>
      </c>
      <c r="F180" t="s">
        <v>12</v>
      </c>
      <c r="G180" s="4">
        <v>473755.06</v>
      </c>
      <c r="H180" s="4">
        <v>471480.02</v>
      </c>
      <c r="I180" s="4">
        <v>0</v>
      </c>
      <c r="J180" s="4">
        <v>471480.02</v>
      </c>
      <c r="K180" s="4">
        <v>0</v>
      </c>
      <c r="L180" s="4">
        <v>0</v>
      </c>
    </row>
    <row r="181" spans="1:12">
      <c r="A181" s="1">
        <v>7</v>
      </c>
      <c r="B181">
        <v>2017</v>
      </c>
      <c r="C181" s="48" t="str">
        <f t="shared" si="2"/>
        <v>MFY18</v>
      </c>
      <c r="D181" t="s">
        <v>19</v>
      </c>
      <c r="E181" t="s">
        <v>13</v>
      </c>
      <c r="F181" t="s">
        <v>12</v>
      </c>
      <c r="G181" s="4">
        <v>9998.57</v>
      </c>
      <c r="H181" s="4">
        <v>9998.57</v>
      </c>
      <c r="I181" s="4">
        <v>0</v>
      </c>
      <c r="J181" s="4">
        <v>9462.48</v>
      </c>
      <c r="K181" s="4">
        <v>536.09</v>
      </c>
      <c r="L181" s="4">
        <v>0</v>
      </c>
    </row>
    <row r="182" spans="1:12">
      <c r="A182" s="1">
        <v>7</v>
      </c>
      <c r="B182">
        <v>2017</v>
      </c>
      <c r="C182" s="48" t="str">
        <f t="shared" si="2"/>
        <v>MFY18</v>
      </c>
      <c r="D182" t="s">
        <v>20</v>
      </c>
      <c r="E182" t="s">
        <v>12</v>
      </c>
      <c r="F182" t="s">
        <v>12</v>
      </c>
      <c r="G182" s="4">
        <v>1063364.76</v>
      </c>
      <c r="H182" s="4">
        <v>991323.18</v>
      </c>
      <c r="I182" s="4">
        <v>0</v>
      </c>
      <c r="J182" s="4">
        <v>947226.18</v>
      </c>
      <c r="K182" s="4">
        <v>24069.77</v>
      </c>
      <c r="L182" s="4">
        <v>19802.55</v>
      </c>
    </row>
    <row r="183" spans="1:12">
      <c r="A183" s="1">
        <v>7</v>
      </c>
      <c r="B183">
        <v>2017</v>
      </c>
      <c r="C183" s="48" t="str">
        <f t="shared" si="2"/>
        <v>MFY18</v>
      </c>
      <c r="D183" t="s">
        <v>21</v>
      </c>
      <c r="E183" t="s">
        <v>12</v>
      </c>
      <c r="F183" t="s">
        <v>12</v>
      </c>
      <c r="G183" s="4">
        <v>2787159.71</v>
      </c>
      <c r="H183" s="4">
        <v>2687956.47</v>
      </c>
      <c r="I183" s="4">
        <v>0</v>
      </c>
      <c r="J183" s="4">
        <v>2687497.67</v>
      </c>
      <c r="K183" s="4">
        <v>458.8</v>
      </c>
      <c r="L183" s="4">
        <v>0</v>
      </c>
    </row>
    <row r="184" spans="1:12">
      <c r="A184" s="1">
        <v>7</v>
      </c>
      <c r="B184">
        <v>2017</v>
      </c>
      <c r="C184" s="48" t="str">
        <f t="shared" si="2"/>
        <v>MFY18</v>
      </c>
      <c r="D184" t="s">
        <v>21</v>
      </c>
      <c r="E184" t="s">
        <v>13</v>
      </c>
      <c r="F184" t="s">
        <v>12</v>
      </c>
      <c r="G184" s="4">
        <v>83443.92</v>
      </c>
      <c r="H184" s="4">
        <v>83443.92</v>
      </c>
      <c r="I184" s="4">
        <v>0</v>
      </c>
      <c r="J184" s="4">
        <v>83443.92</v>
      </c>
      <c r="K184" s="4">
        <v>0</v>
      </c>
      <c r="L184" s="4">
        <v>0</v>
      </c>
    </row>
    <row r="185" spans="1:12">
      <c r="A185" s="1">
        <v>7</v>
      </c>
      <c r="B185">
        <v>2017</v>
      </c>
      <c r="C185" s="48" t="str">
        <f t="shared" si="2"/>
        <v>MFY18</v>
      </c>
      <c r="D185" t="s">
        <v>22</v>
      </c>
      <c r="E185" t="s">
        <v>12</v>
      </c>
      <c r="F185" t="s">
        <v>12</v>
      </c>
      <c r="G185" s="4">
        <v>93673.01</v>
      </c>
      <c r="H185" s="4">
        <v>71820.53</v>
      </c>
      <c r="I185" s="4">
        <v>0</v>
      </c>
      <c r="J185" s="4">
        <v>65920.05</v>
      </c>
      <c r="K185" s="4">
        <v>5436.62</v>
      </c>
      <c r="L185" s="4">
        <v>463.86</v>
      </c>
    </row>
    <row r="186" spans="1:12">
      <c r="A186" s="1">
        <v>7</v>
      </c>
      <c r="B186">
        <v>2017</v>
      </c>
      <c r="C186" s="48" t="str">
        <f t="shared" si="2"/>
        <v>MFY18</v>
      </c>
      <c r="D186" t="s">
        <v>23</v>
      </c>
      <c r="E186" t="s">
        <v>12</v>
      </c>
      <c r="F186" t="s">
        <v>12</v>
      </c>
      <c r="G186" s="4">
        <v>1185797.9099999999</v>
      </c>
      <c r="H186" s="4">
        <v>1186537</v>
      </c>
      <c r="I186" s="4">
        <v>0</v>
      </c>
      <c r="J186" s="4">
        <v>1180165.6399999999</v>
      </c>
      <c r="K186" s="4">
        <v>6371.36</v>
      </c>
      <c r="L186" s="4">
        <v>0</v>
      </c>
    </row>
    <row r="187" spans="1:12">
      <c r="A187" s="1">
        <v>7</v>
      </c>
      <c r="B187">
        <v>2017</v>
      </c>
      <c r="C187" s="48" t="str">
        <f t="shared" si="2"/>
        <v>MFY18</v>
      </c>
      <c r="D187" t="s">
        <v>23</v>
      </c>
      <c r="E187" t="s">
        <v>13</v>
      </c>
      <c r="F187" t="s">
        <v>12</v>
      </c>
      <c r="G187" s="4">
        <v>8630.25</v>
      </c>
      <c r="H187" s="4">
        <v>8447.5</v>
      </c>
      <c r="I187" s="4">
        <v>0</v>
      </c>
      <c r="J187" s="4">
        <v>8303.2000000000007</v>
      </c>
      <c r="K187" s="4">
        <v>0</v>
      </c>
      <c r="L187" s="4">
        <v>144.30000000000001</v>
      </c>
    </row>
    <row r="188" spans="1:12">
      <c r="A188" s="1">
        <v>7</v>
      </c>
      <c r="B188">
        <v>2017</v>
      </c>
      <c r="C188" s="48" t="str">
        <f t="shared" si="2"/>
        <v>MFY18</v>
      </c>
      <c r="D188" t="s">
        <v>24</v>
      </c>
      <c r="E188" t="s">
        <v>12</v>
      </c>
      <c r="F188" t="s">
        <v>12</v>
      </c>
      <c r="G188" s="4">
        <v>207.17</v>
      </c>
      <c r="H188" s="4">
        <v>178.81</v>
      </c>
      <c r="I188" s="4">
        <v>0</v>
      </c>
      <c r="J188" s="4">
        <v>178.81</v>
      </c>
      <c r="K188" s="4">
        <v>0</v>
      </c>
      <c r="L188" s="4">
        <v>0</v>
      </c>
    </row>
    <row r="189" spans="1:12">
      <c r="A189" s="1">
        <v>7</v>
      </c>
      <c r="B189">
        <v>2017</v>
      </c>
      <c r="C189" s="48" t="str">
        <f t="shared" si="2"/>
        <v>MFY18</v>
      </c>
      <c r="D189" t="s">
        <v>25</v>
      </c>
      <c r="E189" t="s">
        <v>12</v>
      </c>
      <c r="F189" t="s">
        <v>12</v>
      </c>
      <c r="G189" s="4">
        <v>211939.69</v>
      </c>
      <c r="H189" s="4">
        <v>205937.76</v>
      </c>
      <c r="I189" s="4">
        <v>0</v>
      </c>
      <c r="J189" s="4">
        <v>202237.39</v>
      </c>
      <c r="K189" s="4">
        <v>2167.06</v>
      </c>
      <c r="L189" s="4">
        <v>1533.31</v>
      </c>
    </row>
    <row r="190" spans="1:12">
      <c r="A190" s="1">
        <v>7</v>
      </c>
      <c r="B190">
        <v>2017</v>
      </c>
      <c r="C190" s="48" t="str">
        <f t="shared" si="2"/>
        <v>MFY18</v>
      </c>
      <c r="D190" t="s">
        <v>25</v>
      </c>
      <c r="E190" t="s">
        <v>13</v>
      </c>
      <c r="F190" t="s">
        <v>12</v>
      </c>
      <c r="G190" s="4">
        <v>2181.56</v>
      </c>
      <c r="H190" s="4">
        <v>2140.4699999999998</v>
      </c>
      <c r="I190" s="4">
        <v>0</v>
      </c>
      <c r="J190" s="4">
        <v>43.58</v>
      </c>
      <c r="K190" s="4">
        <v>2096.89</v>
      </c>
      <c r="L190" s="4">
        <v>0</v>
      </c>
    </row>
    <row r="191" spans="1:12">
      <c r="A191" s="1">
        <v>7</v>
      </c>
      <c r="B191">
        <v>2017</v>
      </c>
      <c r="C191" s="48" t="str">
        <f t="shared" si="2"/>
        <v>MFY18</v>
      </c>
      <c r="D191" t="s">
        <v>26</v>
      </c>
      <c r="E191" t="s">
        <v>12</v>
      </c>
      <c r="F191" t="s">
        <v>12</v>
      </c>
      <c r="G191" s="4">
        <v>2859727.49</v>
      </c>
      <c r="H191" s="4">
        <v>7834.4</v>
      </c>
      <c r="I191" s="4">
        <v>0</v>
      </c>
      <c r="J191" s="4">
        <v>5657.52</v>
      </c>
      <c r="K191" s="4">
        <v>2029.57</v>
      </c>
      <c r="L191" s="4">
        <v>147.31</v>
      </c>
    </row>
    <row r="192" spans="1:12">
      <c r="A192" s="1">
        <v>7</v>
      </c>
      <c r="B192">
        <v>2017</v>
      </c>
      <c r="C192" s="48" t="str">
        <f t="shared" si="2"/>
        <v>MFY18</v>
      </c>
      <c r="D192" t="s">
        <v>26</v>
      </c>
      <c r="E192" t="s">
        <v>12</v>
      </c>
      <c r="F192" t="s">
        <v>13</v>
      </c>
      <c r="G192" s="4">
        <v>1579155.67</v>
      </c>
      <c r="H192" s="4">
        <v>0</v>
      </c>
      <c r="I192" s="4">
        <v>0</v>
      </c>
      <c r="J192" s="4">
        <v>0</v>
      </c>
      <c r="K192" s="4">
        <v>0</v>
      </c>
      <c r="L192" s="4">
        <v>0</v>
      </c>
    </row>
    <row r="193" spans="1:12">
      <c r="A193" s="1">
        <v>7</v>
      </c>
      <c r="B193">
        <v>2017</v>
      </c>
      <c r="C193" s="48" t="str">
        <f t="shared" si="2"/>
        <v>MFY18</v>
      </c>
      <c r="D193" t="s">
        <v>26</v>
      </c>
      <c r="E193" t="s">
        <v>13</v>
      </c>
      <c r="F193" t="s">
        <v>12</v>
      </c>
      <c r="G193" s="4">
        <v>140020.48000000001</v>
      </c>
      <c r="H193" s="4">
        <v>6134.02</v>
      </c>
      <c r="I193" s="4">
        <v>0</v>
      </c>
      <c r="J193" s="4">
        <v>4915.9799999999996</v>
      </c>
      <c r="K193" s="4">
        <v>1183.94</v>
      </c>
      <c r="L193" s="4">
        <v>34.1</v>
      </c>
    </row>
    <row r="194" spans="1:12">
      <c r="A194" s="1">
        <v>7</v>
      </c>
      <c r="B194">
        <v>2017</v>
      </c>
      <c r="C194" s="48" t="str">
        <f t="shared" si="2"/>
        <v>MFY18</v>
      </c>
      <c r="D194" t="s">
        <v>26</v>
      </c>
      <c r="E194" t="s">
        <v>13</v>
      </c>
      <c r="F194" t="s">
        <v>13</v>
      </c>
      <c r="G194" s="4">
        <v>966.5</v>
      </c>
      <c r="H194" s="4">
        <v>0</v>
      </c>
      <c r="I194" s="4">
        <v>0</v>
      </c>
      <c r="J194" s="4">
        <v>0</v>
      </c>
      <c r="K194" s="4">
        <v>0</v>
      </c>
      <c r="L194" s="4">
        <v>0</v>
      </c>
    </row>
    <row r="195" spans="1:12">
      <c r="A195" s="1">
        <v>8</v>
      </c>
      <c r="B195">
        <v>2017</v>
      </c>
      <c r="C195" s="48" t="str">
        <f t="shared" ref="C195:C258" si="3">"MFY"&amp;IF(A195&lt;2,RIGHT(B195,2),RIGHT(B195+1,2))</f>
        <v>MFY18</v>
      </c>
      <c r="D195" t="s">
        <v>11</v>
      </c>
      <c r="E195" t="s">
        <v>12</v>
      </c>
      <c r="F195" t="s">
        <v>12</v>
      </c>
      <c r="G195" s="4">
        <v>29636808.890000001</v>
      </c>
      <c r="H195" s="4">
        <v>28690206.239999998</v>
      </c>
      <c r="I195" s="4">
        <v>9436.77</v>
      </c>
      <c r="J195" s="4">
        <v>26903100.890000001</v>
      </c>
      <c r="K195" s="4">
        <v>1239943.49</v>
      </c>
      <c r="L195" s="4">
        <v>528404.73</v>
      </c>
    </row>
    <row r="196" spans="1:12">
      <c r="A196" s="1">
        <v>8</v>
      </c>
      <c r="B196">
        <v>2017</v>
      </c>
      <c r="C196" s="48" t="str">
        <f t="shared" si="3"/>
        <v>MFY18</v>
      </c>
      <c r="D196" t="s">
        <v>11</v>
      </c>
      <c r="E196" t="s">
        <v>13</v>
      </c>
      <c r="F196" t="s">
        <v>12</v>
      </c>
      <c r="G196" s="4">
        <v>102872.18</v>
      </c>
      <c r="H196" s="4">
        <v>89180.86</v>
      </c>
      <c r="I196" s="4">
        <v>0</v>
      </c>
      <c r="J196" s="4">
        <v>67736.570000000007</v>
      </c>
      <c r="K196" s="4">
        <v>12659.5</v>
      </c>
      <c r="L196" s="4">
        <v>8755.3700000000008</v>
      </c>
    </row>
    <row r="197" spans="1:12">
      <c r="A197" s="1">
        <v>8</v>
      </c>
      <c r="B197">
        <v>2017</v>
      </c>
      <c r="C197" s="48" t="str">
        <f t="shared" si="3"/>
        <v>MFY18</v>
      </c>
      <c r="D197" t="s">
        <v>14</v>
      </c>
      <c r="E197" t="s">
        <v>12</v>
      </c>
      <c r="F197" t="s">
        <v>12</v>
      </c>
      <c r="G197" s="4">
        <v>11876792.08</v>
      </c>
      <c r="H197" s="4">
        <v>11818116.199999999</v>
      </c>
      <c r="I197" s="4">
        <v>22358.75</v>
      </c>
      <c r="J197" s="4">
        <v>11511145.24</v>
      </c>
      <c r="K197" s="4">
        <v>201749.05</v>
      </c>
      <c r="L197" s="4">
        <v>81196.039999999994</v>
      </c>
    </row>
    <row r="198" spans="1:12">
      <c r="A198" s="1">
        <v>8</v>
      </c>
      <c r="B198">
        <v>2017</v>
      </c>
      <c r="C198" s="48" t="str">
        <f t="shared" si="3"/>
        <v>MFY18</v>
      </c>
      <c r="D198" t="s">
        <v>14</v>
      </c>
      <c r="E198" t="s">
        <v>13</v>
      </c>
      <c r="F198" t="s">
        <v>12</v>
      </c>
      <c r="G198" s="4">
        <v>942352.6</v>
      </c>
      <c r="H198" s="4">
        <v>737310.28</v>
      </c>
      <c r="I198" s="4">
        <v>0</v>
      </c>
      <c r="J198" s="4">
        <v>642687.71</v>
      </c>
      <c r="K198" s="4">
        <v>54588.25</v>
      </c>
      <c r="L198" s="4">
        <v>39988.18</v>
      </c>
    </row>
    <row r="199" spans="1:12">
      <c r="A199" s="1">
        <v>8</v>
      </c>
      <c r="B199">
        <v>2017</v>
      </c>
      <c r="C199" s="48" t="str">
        <f t="shared" si="3"/>
        <v>MFY18</v>
      </c>
      <c r="D199" t="s">
        <v>15</v>
      </c>
      <c r="E199" t="s">
        <v>12</v>
      </c>
      <c r="F199" t="s">
        <v>12</v>
      </c>
      <c r="G199" s="4">
        <v>1165216.24</v>
      </c>
      <c r="H199" s="4">
        <v>1121309.71</v>
      </c>
      <c r="I199" s="4">
        <v>0</v>
      </c>
      <c r="J199" s="4">
        <v>1107625.1299999999</v>
      </c>
      <c r="K199" s="4">
        <v>8130.55</v>
      </c>
      <c r="L199" s="4">
        <v>5554.03</v>
      </c>
    </row>
    <row r="200" spans="1:12">
      <c r="A200" s="1">
        <v>8</v>
      </c>
      <c r="B200">
        <v>2017</v>
      </c>
      <c r="C200" s="48" t="str">
        <f t="shared" si="3"/>
        <v>MFY18</v>
      </c>
      <c r="D200" t="s">
        <v>15</v>
      </c>
      <c r="E200" t="s">
        <v>13</v>
      </c>
      <c r="F200" t="s">
        <v>12</v>
      </c>
      <c r="G200" s="4">
        <v>39591.050000000003</v>
      </c>
      <c r="H200" s="4">
        <v>39231.99</v>
      </c>
      <c r="I200" s="4">
        <v>0</v>
      </c>
      <c r="J200" s="4">
        <v>39216.61</v>
      </c>
      <c r="K200" s="4">
        <v>0</v>
      </c>
      <c r="L200" s="4">
        <v>15.38</v>
      </c>
    </row>
    <row r="201" spans="1:12">
      <c r="A201" s="1">
        <v>8</v>
      </c>
      <c r="B201">
        <v>2017</v>
      </c>
      <c r="C201" s="48" t="str">
        <f t="shared" si="3"/>
        <v>MFY18</v>
      </c>
      <c r="D201" t="s">
        <v>16</v>
      </c>
      <c r="E201" t="s">
        <v>12</v>
      </c>
      <c r="F201" t="s">
        <v>12</v>
      </c>
      <c r="G201" s="4">
        <v>334285.95</v>
      </c>
      <c r="H201" s="4">
        <v>332780.21999999997</v>
      </c>
      <c r="I201" s="4">
        <v>0</v>
      </c>
      <c r="J201" s="4">
        <v>332199.53999999998</v>
      </c>
      <c r="K201" s="4">
        <v>580.67999999999995</v>
      </c>
      <c r="L201" s="4">
        <v>0</v>
      </c>
    </row>
    <row r="202" spans="1:12">
      <c r="A202" s="1">
        <v>8</v>
      </c>
      <c r="B202">
        <v>2017</v>
      </c>
      <c r="C202" s="48" t="str">
        <f t="shared" si="3"/>
        <v>MFY18</v>
      </c>
      <c r="D202" t="s">
        <v>16</v>
      </c>
      <c r="E202" t="s">
        <v>13</v>
      </c>
      <c r="F202" t="s">
        <v>12</v>
      </c>
      <c r="G202" s="4">
        <v>187230.55</v>
      </c>
      <c r="H202" s="4">
        <v>154838.92000000001</v>
      </c>
      <c r="I202" s="4">
        <v>0</v>
      </c>
      <c r="J202" s="4">
        <v>139727.67999999999</v>
      </c>
      <c r="K202" s="4">
        <v>6730</v>
      </c>
      <c r="L202" s="4">
        <v>8381.24</v>
      </c>
    </row>
    <row r="203" spans="1:12">
      <c r="A203" s="1">
        <v>8</v>
      </c>
      <c r="B203">
        <v>2017</v>
      </c>
      <c r="C203" s="48" t="str">
        <f t="shared" si="3"/>
        <v>MFY18</v>
      </c>
      <c r="D203" t="s">
        <v>17</v>
      </c>
      <c r="E203" t="s">
        <v>12</v>
      </c>
      <c r="F203" t="s">
        <v>12</v>
      </c>
      <c r="G203" s="4">
        <v>1110906.72</v>
      </c>
      <c r="H203" s="4">
        <v>1109790.3700000001</v>
      </c>
      <c r="I203" s="4">
        <v>0</v>
      </c>
      <c r="J203" s="4">
        <v>1108242.76</v>
      </c>
      <c r="K203" s="4">
        <v>1547.61</v>
      </c>
      <c r="L203" s="4">
        <v>0</v>
      </c>
    </row>
    <row r="204" spans="1:12">
      <c r="A204" s="1">
        <v>8</v>
      </c>
      <c r="B204">
        <v>2017</v>
      </c>
      <c r="C204" s="48" t="str">
        <f t="shared" si="3"/>
        <v>MFY18</v>
      </c>
      <c r="D204" t="s">
        <v>17</v>
      </c>
      <c r="E204" t="s">
        <v>13</v>
      </c>
      <c r="F204" t="s">
        <v>12</v>
      </c>
      <c r="G204" s="4">
        <v>27633.69</v>
      </c>
      <c r="H204" s="4">
        <v>22072.7</v>
      </c>
      <c r="I204" s="4">
        <v>0</v>
      </c>
      <c r="J204" s="4">
        <v>21804.6</v>
      </c>
      <c r="K204" s="4">
        <v>79.45</v>
      </c>
      <c r="L204" s="4">
        <v>188.65</v>
      </c>
    </row>
    <row r="205" spans="1:12">
      <c r="A205" s="1">
        <v>8</v>
      </c>
      <c r="B205">
        <v>2017</v>
      </c>
      <c r="C205" s="48" t="str">
        <f t="shared" si="3"/>
        <v>MFY18</v>
      </c>
      <c r="D205" t="s">
        <v>18</v>
      </c>
      <c r="E205" t="s">
        <v>12</v>
      </c>
      <c r="F205" t="s">
        <v>12</v>
      </c>
      <c r="G205" s="4">
        <v>750479.82</v>
      </c>
      <c r="H205" s="4">
        <v>760150.29</v>
      </c>
      <c r="I205" s="4">
        <v>0</v>
      </c>
      <c r="J205" s="4">
        <v>757845.38</v>
      </c>
      <c r="K205" s="4">
        <v>1628.29</v>
      </c>
      <c r="L205" s="4">
        <v>676.62</v>
      </c>
    </row>
    <row r="206" spans="1:12">
      <c r="A206" s="1">
        <v>8</v>
      </c>
      <c r="B206">
        <v>2017</v>
      </c>
      <c r="C206" s="48" t="str">
        <f t="shared" si="3"/>
        <v>MFY18</v>
      </c>
      <c r="D206" t="s">
        <v>18</v>
      </c>
      <c r="E206" t="s">
        <v>13</v>
      </c>
      <c r="F206" t="s">
        <v>12</v>
      </c>
      <c r="G206" s="4">
        <v>2268.25</v>
      </c>
      <c r="H206" s="4">
        <v>1830.11</v>
      </c>
      <c r="I206" s="4">
        <v>0</v>
      </c>
      <c r="J206" s="4">
        <v>1830.11</v>
      </c>
      <c r="K206" s="4">
        <v>0</v>
      </c>
      <c r="L206" s="4">
        <v>0</v>
      </c>
    </row>
    <row r="207" spans="1:12">
      <c r="A207" s="1">
        <v>8</v>
      </c>
      <c r="B207">
        <v>2017</v>
      </c>
      <c r="C207" s="48" t="str">
        <f t="shared" si="3"/>
        <v>MFY18</v>
      </c>
      <c r="D207" t="s">
        <v>19</v>
      </c>
      <c r="E207" t="s">
        <v>12</v>
      </c>
      <c r="F207" t="s">
        <v>12</v>
      </c>
      <c r="G207" s="4">
        <v>612089.44999999995</v>
      </c>
      <c r="H207" s="4">
        <v>610588.03</v>
      </c>
      <c r="I207" s="4">
        <v>0</v>
      </c>
      <c r="J207" s="4">
        <v>599256.94999999995</v>
      </c>
      <c r="K207" s="4">
        <v>11331.08</v>
      </c>
      <c r="L207" s="4">
        <v>0</v>
      </c>
    </row>
    <row r="208" spans="1:12">
      <c r="A208" s="1">
        <v>8</v>
      </c>
      <c r="B208">
        <v>2017</v>
      </c>
      <c r="C208" s="48" t="str">
        <f t="shared" si="3"/>
        <v>MFY18</v>
      </c>
      <c r="D208" t="s">
        <v>19</v>
      </c>
      <c r="E208" t="s">
        <v>13</v>
      </c>
      <c r="F208" t="s">
        <v>12</v>
      </c>
      <c r="G208" s="4">
        <v>10286.25</v>
      </c>
      <c r="H208" s="4">
        <v>10286.25</v>
      </c>
      <c r="I208" s="4">
        <v>0</v>
      </c>
      <c r="J208" s="4">
        <v>9725.4</v>
      </c>
      <c r="K208" s="4">
        <v>560.85</v>
      </c>
      <c r="L208" s="4">
        <v>0</v>
      </c>
    </row>
    <row r="209" spans="1:12">
      <c r="A209" s="1">
        <v>8</v>
      </c>
      <c r="B209">
        <v>2017</v>
      </c>
      <c r="C209" s="48" t="str">
        <f t="shared" si="3"/>
        <v>MFY18</v>
      </c>
      <c r="D209" t="s">
        <v>20</v>
      </c>
      <c r="E209" t="s">
        <v>12</v>
      </c>
      <c r="F209" t="s">
        <v>12</v>
      </c>
      <c r="G209" s="4">
        <v>1007314.13</v>
      </c>
      <c r="H209" s="4">
        <v>938842.95</v>
      </c>
      <c r="I209" s="4">
        <v>0</v>
      </c>
      <c r="J209" s="4">
        <v>890000.38</v>
      </c>
      <c r="K209" s="4">
        <v>29893.13</v>
      </c>
      <c r="L209" s="4">
        <v>18786.86</v>
      </c>
    </row>
    <row r="210" spans="1:12">
      <c r="A210" s="1">
        <v>8</v>
      </c>
      <c r="B210">
        <v>2017</v>
      </c>
      <c r="C210" s="48" t="str">
        <f t="shared" si="3"/>
        <v>MFY18</v>
      </c>
      <c r="D210" t="s">
        <v>21</v>
      </c>
      <c r="E210" t="s">
        <v>12</v>
      </c>
      <c r="F210" t="s">
        <v>12</v>
      </c>
      <c r="G210" s="4">
        <v>2390404.58</v>
      </c>
      <c r="H210" s="4">
        <v>2412073.7400000002</v>
      </c>
      <c r="I210" s="4">
        <v>0</v>
      </c>
      <c r="J210" s="4">
        <v>2411615.15</v>
      </c>
      <c r="K210" s="4">
        <v>458.59</v>
      </c>
      <c r="L210" s="4">
        <v>0</v>
      </c>
    </row>
    <row r="211" spans="1:12">
      <c r="A211" s="1">
        <v>8</v>
      </c>
      <c r="B211">
        <v>2017</v>
      </c>
      <c r="C211" s="48" t="str">
        <f t="shared" si="3"/>
        <v>MFY18</v>
      </c>
      <c r="D211" t="s">
        <v>21</v>
      </c>
      <c r="E211" t="s">
        <v>13</v>
      </c>
      <c r="F211" t="s">
        <v>12</v>
      </c>
      <c r="G211" s="4">
        <v>47147.72</v>
      </c>
      <c r="H211" s="4">
        <v>47147.72</v>
      </c>
      <c r="I211" s="4">
        <v>0</v>
      </c>
      <c r="J211" s="4">
        <v>47147.72</v>
      </c>
      <c r="K211" s="4">
        <v>0</v>
      </c>
      <c r="L211" s="4">
        <v>0</v>
      </c>
    </row>
    <row r="212" spans="1:12">
      <c r="A212" s="1">
        <v>8</v>
      </c>
      <c r="B212">
        <v>2017</v>
      </c>
      <c r="C212" s="48" t="str">
        <f t="shared" si="3"/>
        <v>MFY18</v>
      </c>
      <c r="D212" t="s">
        <v>22</v>
      </c>
      <c r="E212" t="s">
        <v>12</v>
      </c>
      <c r="F212" t="s">
        <v>12</v>
      </c>
      <c r="G212" s="4">
        <v>97981.27</v>
      </c>
      <c r="H212" s="4">
        <v>77027.45</v>
      </c>
      <c r="I212" s="4">
        <v>0</v>
      </c>
      <c r="J212" s="4">
        <v>71820.929999999993</v>
      </c>
      <c r="K212" s="4">
        <v>4417.22</v>
      </c>
      <c r="L212" s="4">
        <v>789.3</v>
      </c>
    </row>
    <row r="213" spans="1:12">
      <c r="A213" s="1">
        <v>8</v>
      </c>
      <c r="B213">
        <v>2017</v>
      </c>
      <c r="C213" s="48" t="str">
        <f t="shared" si="3"/>
        <v>MFY18</v>
      </c>
      <c r="D213" t="s">
        <v>23</v>
      </c>
      <c r="E213" t="s">
        <v>12</v>
      </c>
      <c r="F213" t="s">
        <v>12</v>
      </c>
      <c r="G213" s="4">
        <v>958576.44</v>
      </c>
      <c r="H213" s="4">
        <v>938663.33</v>
      </c>
      <c r="I213" s="4">
        <v>0</v>
      </c>
      <c r="J213" s="4">
        <v>930413.7</v>
      </c>
      <c r="K213" s="4">
        <v>8249.6299999999992</v>
      </c>
      <c r="L213" s="4">
        <v>0</v>
      </c>
    </row>
    <row r="214" spans="1:12">
      <c r="A214" s="1">
        <v>8</v>
      </c>
      <c r="B214">
        <v>2017</v>
      </c>
      <c r="C214" s="48" t="str">
        <f t="shared" si="3"/>
        <v>MFY18</v>
      </c>
      <c r="D214" t="s">
        <v>23</v>
      </c>
      <c r="E214" t="s">
        <v>13</v>
      </c>
      <c r="F214" t="s">
        <v>12</v>
      </c>
      <c r="G214" s="4">
        <v>8831.59</v>
      </c>
      <c r="H214" s="4">
        <v>8660.25</v>
      </c>
      <c r="I214" s="4">
        <v>0</v>
      </c>
      <c r="J214" s="4">
        <v>8510.3799999999992</v>
      </c>
      <c r="K214" s="4">
        <v>0</v>
      </c>
      <c r="L214" s="4">
        <v>149.87</v>
      </c>
    </row>
    <row r="215" spans="1:12">
      <c r="A215" s="1">
        <v>8</v>
      </c>
      <c r="B215">
        <v>2017</v>
      </c>
      <c r="C215" s="48" t="str">
        <f t="shared" si="3"/>
        <v>MFY18</v>
      </c>
      <c r="D215" t="s">
        <v>24</v>
      </c>
      <c r="E215" t="s">
        <v>12</v>
      </c>
      <c r="F215" t="s">
        <v>12</v>
      </c>
      <c r="G215" s="4">
        <v>188.43</v>
      </c>
      <c r="H215" s="4">
        <v>159.01</v>
      </c>
      <c r="I215" s="4">
        <v>0</v>
      </c>
      <c r="J215" s="4">
        <v>159.01</v>
      </c>
      <c r="K215" s="4">
        <v>0</v>
      </c>
      <c r="L215" s="4">
        <v>0</v>
      </c>
    </row>
    <row r="216" spans="1:12">
      <c r="A216" s="1">
        <v>8</v>
      </c>
      <c r="B216">
        <v>2017</v>
      </c>
      <c r="C216" s="48" t="str">
        <f t="shared" si="3"/>
        <v>MFY18</v>
      </c>
      <c r="D216" t="s">
        <v>25</v>
      </c>
      <c r="E216" t="s">
        <v>12</v>
      </c>
      <c r="F216" t="s">
        <v>12</v>
      </c>
      <c r="G216" s="4">
        <v>303026.31</v>
      </c>
      <c r="H216" s="4">
        <v>310959.95</v>
      </c>
      <c r="I216" s="4">
        <v>0</v>
      </c>
      <c r="J216" s="4">
        <v>302152.39</v>
      </c>
      <c r="K216" s="4">
        <v>5641.53</v>
      </c>
      <c r="L216" s="4">
        <v>3166.03</v>
      </c>
    </row>
    <row r="217" spans="1:12">
      <c r="A217" s="1">
        <v>8</v>
      </c>
      <c r="B217">
        <v>2017</v>
      </c>
      <c r="C217" s="48" t="str">
        <f t="shared" si="3"/>
        <v>MFY18</v>
      </c>
      <c r="D217" t="s">
        <v>25</v>
      </c>
      <c r="E217" t="s">
        <v>13</v>
      </c>
      <c r="F217" t="s">
        <v>12</v>
      </c>
      <c r="G217" s="4">
        <v>2261.46</v>
      </c>
      <c r="H217" s="4">
        <v>2220.37</v>
      </c>
      <c r="I217" s="4">
        <v>0</v>
      </c>
      <c r="J217" s="4">
        <v>45.52</v>
      </c>
      <c r="K217" s="4">
        <v>2174.85</v>
      </c>
      <c r="L217" s="4">
        <v>0</v>
      </c>
    </row>
    <row r="218" spans="1:12">
      <c r="A218" s="1">
        <v>8</v>
      </c>
      <c r="B218">
        <v>2017</v>
      </c>
      <c r="C218" s="48" t="str">
        <f t="shared" si="3"/>
        <v>MFY18</v>
      </c>
      <c r="D218" t="s">
        <v>26</v>
      </c>
      <c r="E218" t="s">
        <v>12</v>
      </c>
      <c r="F218" t="s">
        <v>12</v>
      </c>
      <c r="G218" s="4">
        <v>3102731.03</v>
      </c>
      <c r="H218" s="4">
        <v>8179.91</v>
      </c>
      <c r="I218" s="4">
        <v>0</v>
      </c>
      <c r="J218" s="4">
        <v>5983.32</v>
      </c>
      <c r="K218" s="4">
        <v>2045.98</v>
      </c>
      <c r="L218" s="4">
        <v>150.61000000000001</v>
      </c>
    </row>
    <row r="219" spans="1:12">
      <c r="A219" s="1">
        <v>8</v>
      </c>
      <c r="B219">
        <v>2017</v>
      </c>
      <c r="C219" s="48" t="str">
        <f t="shared" si="3"/>
        <v>MFY18</v>
      </c>
      <c r="D219" t="s">
        <v>26</v>
      </c>
      <c r="E219" t="s">
        <v>12</v>
      </c>
      <c r="F219" t="s">
        <v>13</v>
      </c>
      <c r="G219" s="4">
        <v>1407040.35</v>
      </c>
      <c r="H219" s="4">
        <v>0</v>
      </c>
      <c r="I219" s="4">
        <v>0</v>
      </c>
      <c r="J219" s="4">
        <v>0</v>
      </c>
      <c r="K219" s="4">
        <v>0</v>
      </c>
      <c r="L219" s="4">
        <v>0</v>
      </c>
    </row>
    <row r="220" spans="1:12">
      <c r="A220" s="1">
        <v>8</v>
      </c>
      <c r="B220">
        <v>2017</v>
      </c>
      <c r="C220" s="48" t="str">
        <f t="shared" si="3"/>
        <v>MFY18</v>
      </c>
      <c r="D220" t="s">
        <v>26</v>
      </c>
      <c r="E220" t="s">
        <v>13</v>
      </c>
      <c r="F220" t="s">
        <v>12</v>
      </c>
      <c r="G220" s="4">
        <v>140814.62</v>
      </c>
      <c r="H220" s="4">
        <v>4730.49</v>
      </c>
      <c r="I220" s="4">
        <v>0</v>
      </c>
      <c r="J220" s="4">
        <v>2354.14</v>
      </c>
      <c r="K220" s="4">
        <v>2360.9699999999998</v>
      </c>
      <c r="L220" s="4">
        <v>15.38</v>
      </c>
    </row>
    <row r="221" spans="1:12">
      <c r="A221" s="1">
        <v>8</v>
      </c>
      <c r="B221">
        <v>2017</v>
      </c>
      <c r="C221" s="48" t="str">
        <f t="shared" si="3"/>
        <v>MFY18</v>
      </c>
      <c r="D221" t="s">
        <v>26</v>
      </c>
      <c r="E221" t="s">
        <v>13</v>
      </c>
      <c r="F221" t="s">
        <v>13</v>
      </c>
      <c r="G221" s="4">
        <v>1007.86</v>
      </c>
      <c r="H221" s="4">
        <v>0</v>
      </c>
      <c r="I221" s="4">
        <v>0</v>
      </c>
      <c r="J221" s="4">
        <v>0</v>
      </c>
      <c r="K221" s="4">
        <v>0</v>
      </c>
      <c r="L221" s="4">
        <v>0</v>
      </c>
    </row>
    <row r="222" spans="1:12">
      <c r="A222" s="1">
        <v>8</v>
      </c>
      <c r="B222">
        <v>2017</v>
      </c>
      <c r="C222" s="48" t="str">
        <f t="shared" si="3"/>
        <v>MFY18</v>
      </c>
      <c r="D222" t="s">
        <v>27</v>
      </c>
      <c r="E222" t="s">
        <v>12</v>
      </c>
      <c r="F222" t="s">
        <v>12</v>
      </c>
      <c r="G222" s="4">
        <v>-2.65</v>
      </c>
      <c r="H222" s="4">
        <v>0</v>
      </c>
      <c r="I222" s="4">
        <v>0</v>
      </c>
      <c r="J222" s="4">
        <v>0</v>
      </c>
      <c r="K222" s="4">
        <v>0</v>
      </c>
      <c r="L222" s="4">
        <v>0</v>
      </c>
    </row>
    <row r="223" spans="1:12">
      <c r="A223" s="1">
        <v>9</v>
      </c>
      <c r="B223">
        <v>2017</v>
      </c>
      <c r="C223" s="48" t="str">
        <f t="shared" si="3"/>
        <v>MFY18</v>
      </c>
      <c r="D223" t="s">
        <v>11</v>
      </c>
      <c r="E223" t="s">
        <v>12</v>
      </c>
      <c r="F223" t="s">
        <v>12</v>
      </c>
      <c r="G223" s="4">
        <v>32497961.059999999</v>
      </c>
      <c r="H223" s="4">
        <v>31515125.129999999</v>
      </c>
      <c r="I223" s="4">
        <v>12638.67</v>
      </c>
      <c r="J223" s="4">
        <v>28968389.879999999</v>
      </c>
      <c r="K223" s="4">
        <v>1877315.37</v>
      </c>
      <c r="L223" s="4">
        <v>640652.18999999994</v>
      </c>
    </row>
    <row r="224" spans="1:12">
      <c r="A224" s="1">
        <v>9</v>
      </c>
      <c r="B224">
        <v>2017</v>
      </c>
      <c r="C224" s="48" t="str">
        <f t="shared" si="3"/>
        <v>MFY18</v>
      </c>
      <c r="D224" t="s">
        <v>11</v>
      </c>
      <c r="E224" t="s">
        <v>13</v>
      </c>
      <c r="F224" t="s">
        <v>12</v>
      </c>
      <c r="G224" s="4">
        <v>69958.740000000005</v>
      </c>
      <c r="H224" s="4">
        <v>82258.3</v>
      </c>
      <c r="I224" s="4">
        <v>0</v>
      </c>
      <c r="J224" s="4">
        <v>59853.58</v>
      </c>
      <c r="K224" s="4">
        <v>13358.66</v>
      </c>
      <c r="L224" s="4">
        <v>9016.64</v>
      </c>
    </row>
    <row r="225" spans="1:12">
      <c r="A225" s="1">
        <v>9</v>
      </c>
      <c r="B225">
        <v>2017</v>
      </c>
      <c r="C225" s="48" t="str">
        <f t="shared" si="3"/>
        <v>MFY18</v>
      </c>
      <c r="D225" t="s">
        <v>14</v>
      </c>
      <c r="E225" t="s">
        <v>12</v>
      </c>
      <c r="F225" t="s">
        <v>12</v>
      </c>
      <c r="G225" s="4">
        <v>12731890.449999999</v>
      </c>
      <c r="H225" s="4">
        <v>12554078.119999999</v>
      </c>
      <c r="I225" s="4">
        <v>0</v>
      </c>
      <c r="J225" s="4">
        <v>12211744.470000001</v>
      </c>
      <c r="K225" s="4">
        <v>230127.96</v>
      </c>
      <c r="L225" s="4">
        <v>110119.69</v>
      </c>
    </row>
    <row r="226" spans="1:12">
      <c r="A226" s="1">
        <v>9</v>
      </c>
      <c r="B226">
        <v>2017</v>
      </c>
      <c r="C226" s="48" t="str">
        <f t="shared" si="3"/>
        <v>MFY18</v>
      </c>
      <c r="D226" t="s">
        <v>14</v>
      </c>
      <c r="E226" t="s">
        <v>13</v>
      </c>
      <c r="F226" t="s">
        <v>12</v>
      </c>
      <c r="G226" s="4">
        <v>938348.96</v>
      </c>
      <c r="H226" s="4">
        <v>727415.01</v>
      </c>
      <c r="I226" s="4">
        <v>0</v>
      </c>
      <c r="J226" s="4">
        <v>624378.4</v>
      </c>
      <c r="K226" s="4">
        <v>61785.27</v>
      </c>
      <c r="L226" s="4">
        <v>41189.82</v>
      </c>
    </row>
    <row r="227" spans="1:12">
      <c r="A227" s="1">
        <v>9</v>
      </c>
      <c r="B227">
        <v>2017</v>
      </c>
      <c r="C227" s="48" t="str">
        <f t="shared" si="3"/>
        <v>MFY18</v>
      </c>
      <c r="D227" t="s">
        <v>15</v>
      </c>
      <c r="E227" t="s">
        <v>12</v>
      </c>
      <c r="F227" t="s">
        <v>12</v>
      </c>
      <c r="G227" s="4">
        <v>896782.77</v>
      </c>
      <c r="H227" s="4">
        <v>1054563.03</v>
      </c>
      <c r="I227" s="4">
        <v>0</v>
      </c>
      <c r="J227" s="4">
        <v>1039078.95</v>
      </c>
      <c r="K227" s="4">
        <v>9502.83</v>
      </c>
      <c r="L227" s="4">
        <v>5981.25</v>
      </c>
    </row>
    <row r="228" spans="1:12">
      <c r="A228" s="1">
        <v>9</v>
      </c>
      <c r="B228">
        <v>2017</v>
      </c>
      <c r="C228" s="48" t="str">
        <f t="shared" si="3"/>
        <v>MFY18</v>
      </c>
      <c r="D228" t="s">
        <v>15</v>
      </c>
      <c r="E228" t="s">
        <v>13</v>
      </c>
      <c r="F228" t="s">
        <v>12</v>
      </c>
      <c r="G228" s="4">
        <v>36428.97</v>
      </c>
      <c r="H228" s="4">
        <v>36050.21</v>
      </c>
      <c r="I228" s="4">
        <v>0</v>
      </c>
      <c r="J228" s="4">
        <v>36034.83</v>
      </c>
      <c r="K228" s="4">
        <v>0</v>
      </c>
      <c r="L228" s="4">
        <v>15.38</v>
      </c>
    </row>
    <row r="229" spans="1:12">
      <c r="A229" s="1">
        <v>9</v>
      </c>
      <c r="B229">
        <v>2017</v>
      </c>
      <c r="C229" s="48" t="str">
        <f t="shared" si="3"/>
        <v>MFY18</v>
      </c>
      <c r="D229" t="s">
        <v>16</v>
      </c>
      <c r="E229" t="s">
        <v>12</v>
      </c>
      <c r="F229" t="s">
        <v>12</v>
      </c>
      <c r="G229" s="4">
        <v>324832.59000000003</v>
      </c>
      <c r="H229" s="4">
        <v>317769.25</v>
      </c>
      <c r="I229" s="4">
        <v>0</v>
      </c>
      <c r="J229" s="4">
        <v>316769.59999999998</v>
      </c>
      <c r="K229" s="4">
        <v>999.65</v>
      </c>
      <c r="L229" s="4">
        <v>0</v>
      </c>
    </row>
    <row r="230" spans="1:12">
      <c r="A230" s="1">
        <v>9</v>
      </c>
      <c r="B230">
        <v>2017</v>
      </c>
      <c r="C230" s="48" t="str">
        <f t="shared" si="3"/>
        <v>MFY18</v>
      </c>
      <c r="D230" t="s">
        <v>16</v>
      </c>
      <c r="E230" t="s">
        <v>13</v>
      </c>
      <c r="F230" t="s">
        <v>12</v>
      </c>
      <c r="G230" s="4">
        <v>184609.21</v>
      </c>
      <c r="H230" s="4">
        <v>148727.32</v>
      </c>
      <c r="I230" s="4">
        <v>0</v>
      </c>
      <c r="J230" s="4">
        <v>133780.53</v>
      </c>
      <c r="K230" s="4">
        <v>7691.53</v>
      </c>
      <c r="L230" s="4">
        <v>7255.26</v>
      </c>
    </row>
    <row r="231" spans="1:12">
      <c r="A231" s="1">
        <v>9</v>
      </c>
      <c r="B231">
        <v>2017</v>
      </c>
      <c r="C231" s="48" t="str">
        <f t="shared" si="3"/>
        <v>MFY18</v>
      </c>
      <c r="D231" t="s">
        <v>17</v>
      </c>
      <c r="E231" t="s">
        <v>12</v>
      </c>
      <c r="F231" t="s">
        <v>12</v>
      </c>
      <c r="G231" s="4">
        <v>1205575.1499999999</v>
      </c>
      <c r="H231" s="4">
        <v>1229078.5</v>
      </c>
      <c r="I231" s="4">
        <v>0</v>
      </c>
      <c r="J231" s="4">
        <v>1227179.1599999999</v>
      </c>
      <c r="K231" s="4">
        <v>1899.34</v>
      </c>
      <c r="L231" s="4">
        <v>0</v>
      </c>
    </row>
    <row r="232" spans="1:12">
      <c r="A232" s="1">
        <v>9</v>
      </c>
      <c r="B232">
        <v>2017</v>
      </c>
      <c r="C232" s="48" t="str">
        <f t="shared" si="3"/>
        <v>MFY18</v>
      </c>
      <c r="D232" t="s">
        <v>17</v>
      </c>
      <c r="E232" t="s">
        <v>13</v>
      </c>
      <c r="F232" t="s">
        <v>12</v>
      </c>
      <c r="G232" s="4">
        <v>30551.26</v>
      </c>
      <c r="H232" s="4">
        <v>22080.35</v>
      </c>
      <c r="I232" s="4">
        <v>0</v>
      </c>
      <c r="J232" s="4">
        <v>21806.6</v>
      </c>
      <c r="K232" s="4">
        <v>85.1</v>
      </c>
      <c r="L232" s="4">
        <v>188.65</v>
      </c>
    </row>
    <row r="233" spans="1:12">
      <c r="A233" s="1">
        <v>9</v>
      </c>
      <c r="B233">
        <v>2017</v>
      </c>
      <c r="C233" s="48" t="str">
        <f t="shared" si="3"/>
        <v>MFY18</v>
      </c>
      <c r="D233" t="s">
        <v>18</v>
      </c>
      <c r="E233" t="s">
        <v>12</v>
      </c>
      <c r="F233" t="s">
        <v>12</v>
      </c>
      <c r="G233" s="4">
        <v>829061.31</v>
      </c>
      <c r="H233" s="4">
        <v>830230.06</v>
      </c>
      <c r="I233" s="4">
        <v>0</v>
      </c>
      <c r="J233" s="4">
        <v>822139.42</v>
      </c>
      <c r="K233" s="4">
        <v>7707.6</v>
      </c>
      <c r="L233" s="4">
        <v>383.04</v>
      </c>
    </row>
    <row r="234" spans="1:12">
      <c r="A234" s="1">
        <v>9</v>
      </c>
      <c r="B234">
        <v>2017</v>
      </c>
      <c r="C234" s="48" t="str">
        <f t="shared" si="3"/>
        <v>MFY18</v>
      </c>
      <c r="D234" t="s">
        <v>18</v>
      </c>
      <c r="E234" t="s">
        <v>13</v>
      </c>
      <c r="F234" t="s">
        <v>12</v>
      </c>
      <c r="G234" s="4">
        <v>2268.25</v>
      </c>
      <c r="H234" s="4">
        <v>1830.11</v>
      </c>
      <c r="I234" s="4">
        <v>0</v>
      </c>
      <c r="J234" s="4">
        <v>1830.11</v>
      </c>
      <c r="K234" s="4">
        <v>0</v>
      </c>
      <c r="L234" s="4">
        <v>0</v>
      </c>
    </row>
    <row r="235" spans="1:12">
      <c r="A235" s="1">
        <v>9</v>
      </c>
      <c r="B235">
        <v>2017</v>
      </c>
      <c r="C235" s="48" t="str">
        <f t="shared" si="3"/>
        <v>MFY18</v>
      </c>
      <c r="D235" t="s">
        <v>19</v>
      </c>
      <c r="E235" t="s">
        <v>12</v>
      </c>
      <c r="F235" t="s">
        <v>12</v>
      </c>
      <c r="G235" s="4">
        <v>508011.14</v>
      </c>
      <c r="H235" s="4">
        <v>511927.88</v>
      </c>
      <c r="I235" s="4">
        <v>0</v>
      </c>
      <c r="J235" s="4">
        <v>511927.88</v>
      </c>
      <c r="K235" s="4">
        <v>0</v>
      </c>
      <c r="L235" s="4">
        <v>0</v>
      </c>
    </row>
    <row r="236" spans="1:12">
      <c r="A236" s="1">
        <v>9</v>
      </c>
      <c r="B236">
        <v>2017</v>
      </c>
      <c r="C236" s="48" t="str">
        <f t="shared" si="3"/>
        <v>MFY18</v>
      </c>
      <c r="D236" t="s">
        <v>19</v>
      </c>
      <c r="E236" t="s">
        <v>13</v>
      </c>
      <c r="F236" t="s">
        <v>12</v>
      </c>
      <c r="G236" s="4">
        <v>10286.25</v>
      </c>
      <c r="H236" s="4">
        <v>10286.25</v>
      </c>
      <c r="I236" s="4">
        <v>0</v>
      </c>
      <c r="J236" s="4">
        <v>9725.4</v>
      </c>
      <c r="K236" s="4">
        <v>560.85</v>
      </c>
      <c r="L236" s="4">
        <v>0</v>
      </c>
    </row>
    <row r="237" spans="1:12">
      <c r="A237" s="1">
        <v>9</v>
      </c>
      <c r="B237">
        <v>2017</v>
      </c>
      <c r="C237" s="48" t="str">
        <f t="shared" si="3"/>
        <v>MFY18</v>
      </c>
      <c r="D237" t="s">
        <v>20</v>
      </c>
      <c r="E237" t="s">
        <v>12</v>
      </c>
      <c r="F237" t="s">
        <v>12</v>
      </c>
      <c r="G237" s="4">
        <v>1088129.31</v>
      </c>
      <c r="H237" s="4">
        <v>1001382.26</v>
      </c>
      <c r="I237" s="4">
        <v>0</v>
      </c>
      <c r="J237" s="4">
        <v>939114.78</v>
      </c>
      <c r="K237" s="4">
        <v>40366.26</v>
      </c>
      <c r="L237" s="4">
        <v>21525.26</v>
      </c>
    </row>
    <row r="238" spans="1:12">
      <c r="A238" s="1">
        <v>9</v>
      </c>
      <c r="B238">
        <v>2017</v>
      </c>
      <c r="C238" s="48" t="str">
        <f t="shared" si="3"/>
        <v>MFY18</v>
      </c>
      <c r="D238" t="s">
        <v>21</v>
      </c>
      <c r="E238" t="s">
        <v>12</v>
      </c>
      <c r="F238" t="s">
        <v>12</v>
      </c>
      <c r="G238" s="4">
        <v>2625593.38</v>
      </c>
      <c r="H238" s="4">
        <v>2633455.1800000002</v>
      </c>
      <c r="I238" s="4">
        <v>0</v>
      </c>
      <c r="J238" s="4">
        <v>2632277.9</v>
      </c>
      <c r="K238" s="4">
        <v>1127.28</v>
      </c>
      <c r="L238" s="4">
        <v>0</v>
      </c>
    </row>
    <row r="239" spans="1:12">
      <c r="A239" s="1">
        <v>9</v>
      </c>
      <c r="B239">
        <v>2017</v>
      </c>
      <c r="C239" s="48" t="str">
        <f t="shared" si="3"/>
        <v>MFY18</v>
      </c>
      <c r="D239" t="s">
        <v>21</v>
      </c>
      <c r="E239" t="s">
        <v>13</v>
      </c>
      <c r="F239" t="s">
        <v>12</v>
      </c>
      <c r="G239" s="4">
        <v>53747.72</v>
      </c>
      <c r="H239" s="4">
        <v>53747.72</v>
      </c>
      <c r="I239" s="4">
        <v>0</v>
      </c>
      <c r="J239" s="4">
        <v>53747.72</v>
      </c>
      <c r="K239" s="4">
        <v>0</v>
      </c>
      <c r="L239" s="4">
        <v>0</v>
      </c>
    </row>
    <row r="240" spans="1:12">
      <c r="A240" s="1">
        <v>9</v>
      </c>
      <c r="B240">
        <v>2017</v>
      </c>
      <c r="C240" s="48" t="str">
        <f t="shared" si="3"/>
        <v>MFY18</v>
      </c>
      <c r="D240" t="s">
        <v>22</v>
      </c>
      <c r="E240" t="s">
        <v>12</v>
      </c>
      <c r="F240" t="s">
        <v>12</v>
      </c>
      <c r="G240" s="4">
        <v>94261.5</v>
      </c>
      <c r="H240" s="4">
        <v>73801.240000000005</v>
      </c>
      <c r="I240" s="4">
        <v>0</v>
      </c>
      <c r="J240" s="4">
        <v>68028.58</v>
      </c>
      <c r="K240" s="4">
        <v>5429.01</v>
      </c>
      <c r="L240" s="4">
        <v>343.65</v>
      </c>
    </row>
    <row r="241" spans="1:12">
      <c r="A241" s="1">
        <v>9</v>
      </c>
      <c r="B241">
        <v>2017</v>
      </c>
      <c r="C241" s="48" t="str">
        <f t="shared" si="3"/>
        <v>MFY18</v>
      </c>
      <c r="D241" t="s">
        <v>23</v>
      </c>
      <c r="E241" t="s">
        <v>12</v>
      </c>
      <c r="F241" t="s">
        <v>12</v>
      </c>
      <c r="G241" s="4">
        <v>1129258.1599999999</v>
      </c>
      <c r="H241" s="4">
        <v>1136648.26</v>
      </c>
      <c r="I241" s="4">
        <v>0</v>
      </c>
      <c r="J241" s="4">
        <v>1128805.08</v>
      </c>
      <c r="K241" s="4">
        <v>7843.18</v>
      </c>
      <c r="L241" s="4">
        <v>0</v>
      </c>
    </row>
    <row r="242" spans="1:12">
      <c r="A242" s="1">
        <v>9</v>
      </c>
      <c r="B242">
        <v>2017</v>
      </c>
      <c r="C242" s="48" t="str">
        <f t="shared" si="3"/>
        <v>MFY18</v>
      </c>
      <c r="D242" t="s">
        <v>23</v>
      </c>
      <c r="E242" t="s">
        <v>13</v>
      </c>
      <c r="F242" t="s">
        <v>12</v>
      </c>
      <c r="G242" s="4">
        <v>10518.41</v>
      </c>
      <c r="H242" s="4">
        <v>10167.370000000001</v>
      </c>
      <c r="I242" s="4">
        <v>0</v>
      </c>
      <c r="J242" s="4">
        <v>10017.5</v>
      </c>
      <c r="K242" s="4">
        <v>0</v>
      </c>
      <c r="L242" s="4">
        <v>149.87</v>
      </c>
    </row>
    <row r="243" spans="1:12">
      <c r="A243" s="1">
        <v>9</v>
      </c>
      <c r="B243">
        <v>2017</v>
      </c>
      <c r="C243" s="48" t="str">
        <f t="shared" si="3"/>
        <v>MFY18</v>
      </c>
      <c r="D243" t="s">
        <v>24</v>
      </c>
      <c r="E243" t="s">
        <v>12</v>
      </c>
      <c r="F243" t="s">
        <v>12</v>
      </c>
      <c r="G243" s="4">
        <v>251.58</v>
      </c>
      <c r="H243" s="4">
        <v>222.16</v>
      </c>
      <c r="I243" s="4">
        <v>0</v>
      </c>
      <c r="J243" s="4">
        <v>222.16</v>
      </c>
      <c r="K243" s="4">
        <v>0</v>
      </c>
      <c r="L243" s="4">
        <v>0</v>
      </c>
    </row>
    <row r="244" spans="1:12">
      <c r="A244" s="1">
        <v>9</v>
      </c>
      <c r="B244">
        <v>2017</v>
      </c>
      <c r="C244" s="48" t="str">
        <f t="shared" si="3"/>
        <v>MFY18</v>
      </c>
      <c r="D244" t="s">
        <v>25</v>
      </c>
      <c r="E244" t="s">
        <v>12</v>
      </c>
      <c r="F244" t="s">
        <v>12</v>
      </c>
      <c r="G244" s="4">
        <v>321589.21999999997</v>
      </c>
      <c r="H244" s="4">
        <v>312575.45</v>
      </c>
      <c r="I244" s="4">
        <v>0</v>
      </c>
      <c r="J244" s="4">
        <v>302509.94</v>
      </c>
      <c r="K244" s="4">
        <v>7007.12</v>
      </c>
      <c r="L244" s="4">
        <v>2988.87</v>
      </c>
    </row>
    <row r="245" spans="1:12">
      <c r="A245" s="1">
        <v>9</v>
      </c>
      <c r="B245">
        <v>2017</v>
      </c>
      <c r="C245" s="48" t="str">
        <f t="shared" si="3"/>
        <v>MFY18</v>
      </c>
      <c r="D245" t="s">
        <v>25</v>
      </c>
      <c r="E245" t="s">
        <v>13</v>
      </c>
      <c r="F245" t="s">
        <v>12</v>
      </c>
      <c r="G245" s="4">
        <v>2261.46</v>
      </c>
      <c r="H245" s="4">
        <v>2220.37</v>
      </c>
      <c r="I245" s="4">
        <v>0</v>
      </c>
      <c r="J245" s="4">
        <v>23.18</v>
      </c>
      <c r="K245" s="4">
        <v>2197.19</v>
      </c>
      <c r="L245" s="4">
        <v>0</v>
      </c>
    </row>
    <row r="246" spans="1:12">
      <c r="A246" s="1">
        <v>9</v>
      </c>
      <c r="B246">
        <v>2017</v>
      </c>
      <c r="C246" s="48" t="str">
        <f t="shared" si="3"/>
        <v>MFY18</v>
      </c>
      <c r="D246" t="s">
        <v>26</v>
      </c>
      <c r="E246" t="s">
        <v>12</v>
      </c>
      <c r="F246" t="s">
        <v>12</v>
      </c>
      <c r="G246" s="4">
        <v>2275148.4900000002</v>
      </c>
      <c r="H246" s="4">
        <v>5688.22</v>
      </c>
      <c r="I246" s="4">
        <v>0</v>
      </c>
      <c r="J246" s="4">
        <v>4961.5200000000004</v>
      </c>
      <c r="K246" s="4">
        <v>508.1</v>
      </c>
      <c r="L246" s="4">
        <v>218.6</v>
      </c>
    </row>
    <row r="247" spans="1:12">
      <c r="A247" s="1">
        <v>9</v>
      </c>
      <c r="B247">
        <v>2017</v>
      </c>
      <c r="C247" s="48" t="str">
        <f t="shared" si="3"/>
        <v>MFY18</v>
      </c>
      <c r="D247" t="s">
        <v>26</v>
      </c>
      <c r="E247" t="s">
        <v>12</v>
      </c>
      <c r="F247" t="s">
        <v>13</v>
      </c>
      <c r="G247" s="4">
        <v>1559232.03</v>
      </c>
      <c r="H247" s="4">
        <v>0</v>
      </c>
      <c r="I247" s="4">
        <v>0</v>
      </c>
      <c r="J247" s="4">
        <v>0</v>
      </c>
      <c r="K247" s="4">
        <v>0</v>
      </c>
      <c r="L247" s="4">
        <v>0</v>
      </c>
    </row>
    <row r="248" spans="1:12">
      <c r="A248" s="1">
        <v>9</v>
      </c>
      <c r="B248">
        <v>2017</v>
      </c>
      <c r="C248" s="48" t="str">
        <f t="shared" si="3"/>
        <v>MFY18</v>
      </c>
      <c r="D248" t="s">
        <v>26</v>
      </c>
      <c r="E248" t="s">
        <v>13</v>
      </c>
      <c r="F248" t="s">
        <v>12</v>
      </c>
      <c r="G248" s="4">
        <v>155166.09</v>
      </c>
      <c r="H248" s="4">
        <v>6912.2</v>
      </c>
      <c r="I248" s="4">
        <v>0</v>
      </c>
      <c r="J248" s="4">
        <v>2316.0700000000002</v>
      </c>
      <c r="K248" s="4">
        <v>4397.41</v>
      </c>
      <c r="L248" s="4">
        <v>198.72</v>
      </c>
    </row>
    <row r="249" spans="1:12">
      <c r="A249" s="1">
        <v>9</v>
      </c>
      <c r="B249">
        <v>2017</v>
      </c>
      <c r="C249" s="48" t="str">
        <f t="shared" si="3"/>
        <v>MFY18</v>
      </c>
      <c r="D249" t="s">
        <v>26</v>
      </c>
      <c r="E249" t="s">
        <v>13</v>
      </c>
      <c r="F249" t="s">
        <v>13</v>
      </c>
      <c r="G249" s="4">
        <v>1007.86</v>
      </c>
      <c r="H249" s="4">
        <v>0</v>
      </c>
      <c r="I249" s="4">
        <v>0</v>
      </c>
      <c r="J249" s="4">
        <v>0</v>
      </c>
      <c r="K249" s="4">
        <v>0</v>
      </c>
      <c r="L249" s="4">
        <v>0</v>
      </c>
    </row>
    <row r="250" spans="1:12">
      <c r="A250" s="1">
        <v>10</v>
      </c>
      <c r="B250">
        <v>2017</v>
      </c>
      <c r="C250" s="48" t="str">
        <f t="shared" si="3"/>
        <v>MFY18</v>
      </c>
      <c r="D250" t="s">
        <v>11</v>
      </c>
      <c r="E250" t="s">
        <v>12</v>
      </c>
      <c r="F250" t="s">
        <v>12</v>
      </c>
      <c r="G250" s="4">
        <v>30516617.170000002</v>
      </c>
      <c r="H250" s="4">
        <v>29349228.43</v>
      </c>
      <c r="I250" s="4">
        <v>0</v>
      </c>
      <c r="J250" s="4">
        <v>26296563.25</v>
      </c>
      <c r="K250" s="4">
        <v>2396905.98</v>
      </c>
      <c r="L250" s="4">
        <v>624115.65</v>
      </c>
    </row>
    <row r="251" spans="1:12">
      <c r="A251" s="1">
        <v>10</v>
      </c>
      <c r="B251">
        <v>2017</v>
      </c>
      <c r="C251" s="48" t="str">
        <f t="shared" si="3"/>
        <v>MFY18</v>
      </c>
      <c r="D251" t="s">
        <v>11</v>
      </c>
      <c r="E251" t="s">
        <v>13</v>
      </c>
      <c r="F251" t="s">
        <v>12</v>
      </c>
      <c r="G251" s="4">
        <v>103660.09</v>
      </c>
      <c r="H251" s="4">
        <v>80834.899999999994</v>
      </c>
      <c r="I251" s="4">
        <v>0</v>
      </c>
      <c r="J251" s="4">
        <v>56769.8</v>
      </c>
      <c r="K251" s="4">
        <v>14735.39</v>
      </c>
      <c r="L251" s="4">
        <v>9298.85</v>
      </c>
    </row>
    <row r="252" spans="1:12">
      <c r="A252" s="1">
        <v>10</v>
      </c>
      <c r="B252">
        <v>2017</v>
      </c>
      <c r="C252" s="48" t="str">
        <f t="shared" si="3"/>
        <v>MFY18</v>
      </c>
      <c r="D252" t="s">
        <v>14</v>
      </c>
      <c r="E252" t="s">
        <v>12</v>
      </c>
      <c r="F252" t="s">
        <v>12</v>
      </c>
      <c r="G252" s="4">
        <v>12084843.59</v>
      </c>
      <c r="H252" s="4">
        <v>11988816.210000001</v>
      </c>
      <c r="I252" s="4">
        <v>34073.370000000003</v>
      </c>
      <c r="J252" s="4">
        <v>11530338.279999999</v>
      </c>
      <c r="K252" s="4">
        <v>294966.24</v>
      </c>
      <c r="L252" s="4">
        <v>127455.48</v>
      </c>
    </row>
    <row r="253" spans="1:12">
      <c r="A253" s="1">
        <v>10</v>
      </c>
      <c r="B253">
        <v>2017</v>
      </c>
      <c r="C253" s="48" t="str">
        <f t="shared" si="3"/>
        <v>MFY18</v>
      </c>
      <c r="D253" t="s">
        <v>14</v>
      </c>
      <c r="E253" t="s">
        <v>13</v>
      </c>
      <c r="F253" t="s">
        <v>12</v>
      </c>
      <c r="G253" s="4">
        <v>917080.43</v>
      </c>
      <c r="H253" s="4">
        <v>722053.7</v>
      </c>
      <c r="I253" s="4">
        <v>0</v>
      </c>
      <c r="J253" s="4">
        <v>611199.14</v>
      </c>
      <c r="K253" s="4">
        <v>68295.820000000007</v>
      </c>
      <c r="L253" s="4">
        <v>42469.82</v>
      </c>
    </row>
    <row r="254" spans="1:12">
      <c r="A254" s="1">
        <v>10</v>
      </c>
      <c r="B254">
        <v>2017</v>
      </c>
      <c r="C254" s="48" t="str">
        <f t="shared" si="3"/>
        <v>MFY18</v>
      </c>
      <c r="D254" t="s">
        <v>15</v>
      </c>
      <c r="E254" t="s">
        <v>12</v>
      </c>
      <c r="F254" t="s">
        <v>12</v>
      </c>
      <c r="G254" s="4">
        <v>1022937.61</v>
      </c>
      <c r="H254" s="4">
        <v>1004253.29</v>
      </c>
      <c r="I254" s="4">
        <v>0</v>
      </c>
      <c r="J254" s="4">
        <v>985847.15</v>
      </c>
      <c r="K254" s="4">
        <v>12991.48</v>
      </c>
      <c r="L254" s="4">
        <v>5414.66</v>
      </c>
    </row>
    <row r="255" spans="1:12">
      <c r="A255" s="1">
        <v>10</v>
      </c>
      <c r="B255">
        <v>2017</v>
      </c>
      <c r="C255" s="48" t="str">
        <f t="shared" si="3"/>
        <v>MFY18</v>
      </c>
      <c r="D255" t="s">
        <v>15</v>
      </c>
      <c r="E255" t="s">
        <v>13</v>
      </c>
      <c r="F255" t="s">
        <v>12</v>
      </c>
      <c r="G255" s="4">
        <v>46403.97</v>
      </c>
      <c r="H255" s="4">
        <v>46005.69</v>
      </c>
      <c r="I255" s="4">
        <v>0</v>
      </c>
      <c r="J255" s="4">
        <v>45990.31</v>
      </c>
      <c r="K255" s="4">
        <v>0</v>
      </c>
      <c r="L255" s="4">
        <v>15.38</v>
      </c>
    </row>
    <row r="256" spans="1:12">
      <c r="A256" s="1">
        <v>10</v>
      </c>
      <c r="B256">
        <v>2017</v>
      </c>
      <c r="C256" s="48" t="str">
        <f t="shared" si="3"/>
        <v>MFY18</v>
      </c>
      <c r="D256" t="s">
        <v>16</v>
      </c>
      <c r="E256" t="s">
        <v>12</v>
      </c>
      <c r="F256" t="s">
        <v>12</v>
      </c>
      <c r="G256" s="4">
        <v>284984.81</v>
      </c>
      <c r="H256" s="4">
        <v>314365.5</v>
      </c>
      <c r="I256" s="4">
        <v>0</v>
      </c>
      <c r="J256" s="4">
        <v>312975.27</v>
      </c>
      <c r="K256" s="4">
        <v>1390.23</v>
      </c>
      <c r="L256" s="4">
        <v>0</v>
      </c>
    </row>
    <row r="257" spans="1:12">
      <c r="A257" s="1">
        <v>10</v>
      </c>
      <c r="B257">
        <v>2017</v>
      </c>
      <c r="C257" s="48" t="str">
        <f t="shared" si="3"/>
        <v>MFY18</v>
      </c>
      <c r="D257" t="s">
        <v>16</v>
      </c>
      <c r="E257" t="s">
        <v>13</v>
      </c>
      <c r="F257" t="s">
        <v>12</v>
      </c>
      <c r="G257" s="4">
        <v>185297.53</v>
      </c>
      <c r="H257" s="4">
        <v>149513.69</v>
      </c>
      <c r="I257" s="4">
        <v>0</v>
      </c>
      <c r="J257" s="4">
        <v>132820.95000000001</v>
      </c>
      <c r="K257" s="4">
        <v>8737.4599999999991</v>
      </c>
      <c r="L257" s="4">
        <v>7955.28</v>
      </c>
    </row>
    <row r="258" spans="1:12">
      <c r="A258" s="1">
        <v>10</v>
      </c>
      <c r="B258">
        <v>2017</v>
      </c>
      <c r="C258" s="48" t="str">
        <f t="shared" si="3"/>
        <v>MFY18</v>
      </c>
      <c r="D258" t="s">
        <v>17</v>
      </c>
      <c r="E258" t="s">
        <v>12</v>
      </c>
      <c r="F258" t="s">
        <v>12</v>
      </c>
      <c r="G258" s="4">
        <v>1041510.67</v>
      </c>
      <c r="H258" s="4">
        <v>788985.56</v>
      </c>
      <c r="I258" s="4">
        <v>0</v>
      </c>
      <c r="J258" s="4">
        <v>787463.18</v>
      </c>
      <c r="K258" s="4">
        <v>1522.38</v>
      </c>
      <c r="L258" s="4">
        <v>0</v>
      </c>
    </row>
    <row r="259" spans="1:12">
      <c r="A259" s="1">
        <v>10</v>
      </c>
      <c r="B259">
        <v>2017</v>
      </c>
      <c r="C259" s="48" t="str">
        <f t="shared" ref="C259:C322" si="4">"MFY"&amp;IF(A259&lt;2,RIGHT(B259,2),RIGHT(B259+1,2))</f>
        <v>MFY18</v>
      </c>
      <c r="D259" t="s">
        <v>17</v>
      </c>
      <c r="E259" t="s">
        <v>13</v>
      </c>
      <c r="F259" t="s">
        <v>12</v>
      </c>
      <c r="G259" s="4">
        <v>55629.46</v>
      </c>
      <c r="H259" s="4">
        <v>1524.81</v>
      </c>
      <c r="I259" s="4">
        <v>0</v>
      </c>
      <c r="J259" s="4">
        <v>1251.06</v>
      </c>
      <c r="K259" s="4">
        <v>85.1</v>
      </c>
      <c r="L259" s="4">
        <v>188.65</v>
      </c>
    </row>
    <row r="260" spans="1:12">
      <c r="A260" s="1">
        <v>10</v>
      </c>
      <c r="B260">
        <v>2017</v>
      </c>
      <c r="C260" s="48" t="str">
        <f t="shared" si="4"/>
        <v>MFY18</v>
      </c>
      <c r="D260" t="s">
        <v>18</v>
      </c>
      <c r="E260" t="s">
        <v>12</v>
      </c>
      <c r="F260" t="s">
        <v>12</v>
      </c>
      <c r="G260" s="4">
        <v>803000.81</v>
      </c>
      <c r="H260" s="4">
        <v>794626.77</v>
      </c>
      <c r="I260" s="4">
        <v>0</v>
      </c>
      <c r="J260" s="4">
        <v>780503.9</v>
      </c>
      <c r="K260" s="4">
        <v>13801.75</v>
      </c>
      <c r="L260" s="4">
        <v>321.12</v>
      </c>
    </row>
    <row r="261" spans="1:12">
      <c r="A261" s="1">
        <v>10</v>
      </c>
      <c r="B261">
        <v>2017</v>
      </c>
      <c r="C261" s="48" t="str">
        <f t="shared" si="4"/>
        <v>MFY18</v>
      </c>
      <c r="D261" t="s">
        <v>18</v>
      </c>
      <c r="E261" t="s">
        <v>13</v>
      </c>
      <c r="F261" t="s">
        <v>12</v>
      </c>
      <c r="G261" s="4">
        <v>2268.25</v>
      </c>
      <c r="H261" s="4">
        <v>1830.11</v>
      </c>
      <c r="I261" s="4">
        <v>0</v>
      </c>
      <c r="J261" s="4">
        <v>1583.25</v>
      </c>
      <c r="K261" s="4">
        <v>246.86</v>
      </c>
      <c r="L261" s="4">
        <v>0</v>
      </c>
    </row>
    <row r="262" spans="1:12">
      <c r="A262" s="1">
        <v>10</v>
      </c>
      <c r="B262">
        <v>2017</v>
      </c>
      <c r="C262" s="48" t="str">
        <f t="shared" si="4"/>
        <v>MFY18</v>
      </c>
      <c r="D262" t="s">
        <v>19</v>
      </c>
      <c r="E262" t="s">
        <v>12</v>
      </c>
      <c r="F262" t="s">
        <v>12</v>
      </c>
      <c r="G262" s="4">
        <v>573511.11</v>
      </c>
      <c r="H262" s="4">
        <v>562040.98</v>
      </c>
      <c r="I262" s="4">
        <v>0</v>
      </c>
      <c r="J262" s="4">
        <v>562040.98</v>
      </c>
      <c r="K262" s="4">
        <v>0</v>
      </c>
      <c r="L262" s="4">
        <v>0</v>
      </c>
    </row>
    <row r="263" spans="1:12">
      <c r="A263" s="1">
        <v>10</v>
      </c>
      <c r="B263">
        <v>2017</v>
      </c>
      <c r="C263" s="48" t="str">
        <f t="shared" si="4"/>
        <v>MFY18</v>
      </c>
      <c r="D263" t="s">
        <v>19</v>
      </c>
      <c r="E263" t="s">
        <v>13</v>
      </c>
      <c r="F263" t="s">
        <v>12</v>
      </c>
      <c r="G263" s="4">
        <v>10301.950000000001</v>
      </c>
      <c r="H263" s="4">
        <v>10301.950000000001</v>
      </c>
      <c r="I263" s="4">
        <v>0</v>
      </c>
      <c r="J263" s="4">
        <v>9741.1</v>
      </c>
      <c r="K263" s="4">
        <v>560.85</v>
      </c>
      <c r="L263" s="4">
        <v>0</v>
      </c>
    </row>
    <row r="264" spans="1:12">
      <c r="A264" s="1">
        <v>10</v>
      </c>
      <c r="B264">
        <v>2017</v>
      </c>
      <c r="C264" s="48" t="str">
        <f t="shared" si="4"/>
        <v>MFY18</v>
      </c>
      <c r="D264" t="s">
        <v>20</v>
      </c>
      <c r="E264" t="s">
        <v>12</v>
      </c>
      <c r="F264" t="s">
        <v>12</v>
      </c>
      <c r="G264" s="4">
        <v>1012253.48</v>
      </c>
      <c r="H264" s="4">
        <v>935268.43</v>
      </c>
      <c r="I264" s="4">
        <v>0</v>
      </c>
      <c r="J264" s="4">
        <v>860165.02</v>
      </c>
      <c r="K264" s="4">
        <v>54327.13</v>
      </c>
      <c r="L264" s="4">
        <v>20310.330000000002</v>
      </c>
    </row>
    <row r="265" spans="1:12">
      <c r="A265" s="1">
        <v>10</v>
      </c>
      <c r="B265">
        <v>2017</v>
      </c>
      <c r="C265" s="48" t="str">
        <f t="shared" si="4"/>
        <v>MFY18</v>
      </c>
      <c r="D265" t="s">
        <v>21</v>
      </c>
      <c r="E265" t="s">
        <v>12</v>
      </c>
      <c r="F265" t="s">
        <v>12</v>
      </c>
      <c r="G265" s="4">
        <v>2597749.16</v>
      </c>
      <c r="H265" s="4">
        <v>2545577.69</v>
      </c>
      <c r="I265" s="4">
        <v>0</v>
      </c>
      <c r="J265" s="4">
        <v>2537020.92</v>
      </c>
      <c r="K265" s="4">
        <v>6686.54</v>
      </c>
      <c r="L265" s="4">
        <v>0</v>
      </c>
    </row>
    <row r="266" spans="1:12">
      <c r="A266" s="1">
        <v>10</v>
      </c>
      <c r="B266">
        <v>2017</v>
      </c>
      <c r="C266" s="48" t="str">
        <f t="shared" si="4"/>
        <v>MFY18</v>
      </c>
      <c r="D266" t="s">
        <v>21</v>
      </c>
      <c r="E266" t="s">
        <v>13</v>
      </c>
      <c r="F266" t="s">
        <v>12</v>
      </c>
      <c r="G266" s="4">
        <v>67410.720000000001</v>
      </c>
      <c r="H266" s="4">
        <v>67410.720000000001</v>
      </c>
      <c r="I266" s="4">
        <v>0</v>
      </c>
      <c r="J266" s="4">
        <v>67410.720000000001</v>
      </c>
      <c r="K266" s="4">
        <v>0</v>
      </c>
      <c r="L266" s="4">
        <v>0</v>
      </c>
    </row>
    <row r="267" spans="1:12">
      <c r="A267" s="1">
        <v>10</v>
      </c>
      <c r="B267">
        <v>2017</v>
      </c>
      <c r="C267" s="48" t="str">
        <f t="shared" si="4"/>
        <v>MFY18</v>
      </c>
      <c r="D267" t="s">
        <v>22</v>
      </c>
      <c r="E267" t="s">
        <v>12</v>
      </c>
      <c r="F267" t="s">
        <v>12</v>
      </c>
      <c r="G267" s="4">
        <v>19981.02</v>
      </c>
      <c r="H267" s="4">
        <v>68940.03</v>
      </c>
      <c r="I267" s="4">
        <v>0</v>
      </c>
      <c r="J267" s="4">
        <v>62068.18</v>
      </c>
      <c r="K267" s="4">
        <v>6871.85</v>
      </c>
      <c r="L267" s="4">
        <v>0</v>
      </c>
    </row>
    <row r="268" spans="1:12">
      <c r="A268" s="1">
        <v>10</v>
      </c>
      <c r="B268">
        <v>2017</v>
      </c>
      <c r="C268" s="48" t="str">
        <f t="shared" si="4"/>
        <v>MFY18</v>
      </c>
      <c r="D268" t="s">
        <v>23</v>
      </c>
      <c r="E268" t="s">
        <v>12</v>
      </c>
      <c r="F268" t="s">
        <v>12</v>
      </c>
      <c r="G268" s="4">
        <v>1007022.13</v>
      </c>
      <c r="H268" s="4">
        <v>1005327.93</v>
      </c>
      <c r="I268" s="4">
        <v>0</v>
      </c>
      <c r="J268" s="4">
        <v>992715.05</v>
      </c>
      <c r="K268" s="4">
        <v>12612.88</v>
      </c>
      <c r="L268" s="4">
        <v>0</v>
      </c>
    </row>
    <row r="269" spans="1:12">
      <c r="A269" s="1">
        <v>10</v>
      </c>
      <c r="B269">
        <v>2017</v>
      </c>
      <c r="C269" s="48" t="str">
        <f t="shared" si="4"/>
        <v>MFY18</v>
      </c>
      <c r="D269" t="s">
        <v>23</v>
      </c>
      <c r="E269" t="s">
        <v>13</v>
      </c>
      <c r="F269" t="s">
        <v>12</v>
      </c>
      <c r="G269" s="4">
        <v>10117.450000000001</v>
      </c>
      <c r="H269" s="4">
        <v>9751.0400000000009</v>
      </c>
      <c r="I269" s="4">
        <v>0</v>
      </c>
      <c r="J269" s="4">
        <v>9561.39</v>
      </c>
      <c r="K269" s="4">
        <v>39.78</v>
      </c>
      <c r="L269" s="4">
        <v>149.87</v>
      </c>
    </row>
    <row r="270" spans="1:12">
      <c r="A270" s="1">
        <v>10</v>
      </c>
      <c r="B270">
        <v>2017</v>
      </c>
      <c r="C270" s="48" t="str">
        <f t="shared" si="4"/>
        <v>MFY18</v>
      </c>
      <c r="D270" t="s">
        <v>24</v>
      </c>
      <c r="E270" t="s">
        <v>12</v>
      </c>
      <c r="F270" t="s">
        <v>12</v>
      </c>
      <c r="G270" s="4">
        <v>256.95999999999998</v>
      </c>
      <c r="H270" s="4">
        <v>229.73</v>
      </c>
      <c r="I270" s="4">
        <v>0</v>
      </c>
      <c r="J270" s="4">
        <v>229.73</v>
      </c>
      <c r="K270" s="4">
        <v>0</v>
      </c>
      <c r="L270" s="4">
        <v>0</v>
      </c>
    </row>
    <row r="271" spans="1:12">
      <c r="A271" s="1">
        <v>10</v>
      </c>
      <c r="B271">
        <v>2017</v>
      </c>
      <c r="C271" s="48" t="str">
        <f t="shared" si="4"/>
        <v>MFY18</v>
      </c>
      <c r="D271" t="s">
        <v>25</v>
      </c>
      <c r="E271" t="s">
        <v>12</v>
      </c>
      <c r="F271" t="s">
        <v>12</v>
      </c>
      <c r="G271" s="4">
        <v>220141.78</v>
      </c>
      <c r="H271" s="4">
        <v>212604.91</v>
      </c>
      <c r="I271" s="4">
        <v>0</v>
      </c>
      <c r="J271" s="4">
        <v>203851.05</v>
      </c>
      <c r="K271" s="4">
        <v>6939.79</v>
      </c>
      <c r="L271" s="4">
        <v>1780.75</v>
      </c>
    </row>
    <row r="272" spans="1:12">
      <c r="A272" s="1">
        <v>10</v>
      </c>
      <c r="B272">
        <v>2017</v>
      </c>
      <c r="C272" s="48" t="str">
        <f t="shared" si="4"/>
        <v>MFY18</v>
      </c>
      <c r="D272" t="s">
        <v>25</v>
      </c>
      <c r="E272" t="s">
        <v>13</v>
      </c>
      <c r="F272" t="s">
        <v>12</v>
      </c>
      <c r="G272" s="4">
        <v>2261.46</v>
      </c>
      <c r="H272" s="4">
        <v>2220.37</v>
      </c>
      <c r="I272" s="4">
        <v>0</v>
      </c>
      <c r="J272" s="4">
        <v>23.18</v>
      </c>
      <c r="K272" s="4">
        <v>2197.19</v>
      </c>
      <c r="L272" s="4">
        <v>0</v>
      </c>
    </row>
    <row r="273" spans="1:12">
      <c r="A273" s="1">
        <v>10</v>
      </c>
      <c r="B273">
        <v>2017</v>
      </c>
      <c r="C273" s="48" t="str">
        <f t="shared" si="4"/>
        <v>MFY18</v>
      </c>
      <c r="D273" t="s">
        <v>26</v>
      </c>
      <c r="E273" t="s">
        <v>12</v>
      </c>
      <c r="F273" t="s">
        <v>12</v>
      </c>
      <c r="G273" s="4">
        <v>1882003.81</v>
      </c>
      <c r="H273" s="4">
        <v>5525.42</v>
      </c>
      <c r="I273" s="4">
        <v>0</v>
      </c>
      <c r="J273" s="4">
        <v>4753.3999999999996</v>
      </c>
      <c r="K273" s="4">
        <v>530.76</v>
      </c>
      <c r="L273" s="4">
        <v>241.26</v>
      </c>
    </row>
    <row r="274" spans="1:12">
      <c r="A274" s="1">
        <v>10</v>
      </c>
      <c r="B274">
        <v>2017</v>
      </c>
      <c r="C274" s="48" t="str">
        <f t="shared" si="4"/>
        <v>MFY18</v>
      </c>
      <c r="D274" t="s">
        <v>26</v>
      </c>
      <c r="E274" t="s">
        <v>12</v>
      </c>
      <c r="F274" t="s">
        <v>13</v>
      </c>
      <c r="G274" s="4">
        <v>1529060.4</v>
      </c>
      <c r="H274" s="4">
        <v>0</v>
      </c>
      <c r="I274" s="4">
        <v>0</v>
      </c>
      <c r="J274" s="4">
        <v>0</v>
      </c>
      <c r="K274" s="4">
        <v>0</v>
      </c>
      <c r="L274" s="4">
        <v>0</v>
      </c>
    </row>
    <row r="275" spans="1:12">
      <c r="A275" s="1">
        <v>10</v>
      </c>
      <c r="B275">
        <v>2017</v>
      </c>
      <c r="C275" s="48" t="str">
        <f t="shared" si="4"/>
        <v>MFY18</v>
      </c>
      <c r="D275" t="s">
        <v>26</v>
      </c>
      <c r="E275" t="s">
        <v>13</v>
      </c>
      <c r="F275" t="s">
        <v>12</v>
      </c>
      <c r="G275" s="4">
        <v>155660.76999999999</v>
      </c>
      <c r="H275" s="4">
        <v>7720.29</v>
      </c>
      <c r="I275" s="4">
        <v>0</v>
      </c>
      <c r="J275" s="4">
        <v>2316.0700000000002</v>
      </c>
      <c r="K275" s="4">
        <v>4981.24</v>
      </c>
      <c r="L275" s="4">
        <v>422.98</v>
      </c>
    </row>
    <row r="276" spans="1:12">
      <c r="A276" s="1">
        <v>10</v>
      </c>
      <c r="B276">
        <v>2017</v>
      </c>
      <c r="C276" s="48" t="str">
        <f t="shared" si="4"/>
        <v>MFY18</v>
      </c>
      <c r="D276" t="s">
        <v>26</v>
      </c>
      <c r="E276" t="s">
        <v>13</v>
      </c>
      <c r="F276" t="s">
        <v>13</v>
      </c>
      <c r="G276" s="4">
        <v>1007.86</v>
      </c>
      <c r="H276" s="4">
        <v>0</v>
      </c>
      <c r="I276" s="4">
        <v>0</v>
      </c>
      <c r="J276" s="4">
        <v>0</v>
      </c>
      <c r="K276" s="4">
        <v>0</v>
      </c>
      <c r="L276" s="4">
        <v>0</v>
      </c>
    </row>
    <row r="277" spans="1:12">
      <c r="A277" s="1">
        <v>11</v>
      </c>
      <c r="B277">
        <v>2017</v>
      </c>
      <c r="C277" s="48" t="str">
        <f t="shared" si="4"/>
        <v>MFY18</v>
      </c>
      <c r="D277" t="s">
        <v>11</v>
      </c>
      <c r="E277" t="s">
        <v>12</v>
      </c>
      <c r="F277" t="s">
        <v>12</v>
      </c>
      <c r="G277" s="4">
        <v>31468226.18</v>
      </c>
      <c r="H277" s="4">
        <v>29969775.710000001</v>
      </c>
      <c r="I277" s="4">
        <v>67.89</v>
      </c>
      <c r="J277" s="4">
        <v>25739007.289999999</v>
      </c>
      <c r="K277" s="4">
        <v>3505115.93</v>
      </c>
      <c r="L277" s="4">
        <v>669327.6</v>
      </c>
    </row>
    <row r="278" spans="1:12">
      <c r="A278" s="1">
        <v>11</v>
      </c>
      <c r="B278">
        <v>2017</v>
      </c>
      <c r="C278" s="48" t="str">
        <f t="shared" si="4"/>
        <v>MFY18</v>
      </c>
      <c r="D278" t="s">
        <v>11</v>
      </c>
      <c r="E278" t="s">
        <v>13</v>
      </c>
      <c r="F278" t="s">
        <v>12</v>
      </c>
      <c r="G278" s="4">
        <v>122656.11</v>
      </c>
      <c r="H278" s="4">
        <v>78837.570000000007</v>
      </c>
      <c r="I278" s="4">
        <v>0</v>
      </c>
      <c r="J278" s="4">
        <v>52329.87</v>
      </c>
      <c r="K278" s="4">
        <v>16727.18</v>
      </c>
      <c r="L278" s="4">
        <v>9707.66</v>
      </c>
    </row>
    <row r="279" spans="1:12">
      <c r="A279" s="1">
        <v>11</v>
      </c>
      <c r="B279">
        <v>2017</v>
      </c>
      <c r="C279" s="48" t="str">
        <f t="shared" si="4"/>
        <v>MFY18</v>
      </c>
      <c r="D279" t="s">
        <v>14</v>
      </c>
      <c r="E279" t="s">
        <v>12</v>
      </c>
      <c r="F279" t="s">
        <v>12</v>
      </c>
      <c r="G279" s="4">
        <v>12033700.41</v>
      </c>
      <c r="H279" s="4">
        <v>11908492.01</v>
      </c>
      <c r="I279" s="4">
        <v>41758.559999999998</v>
      </c>
      <c r="J279" s="4">
        <v>11315565.57</v>
      </c>
      <c r="K279" s="4">
        <v>466093.07</v>
      </c>
      <c r="L279" s="4">
        <v>81322.37</v>
      </c>
    </row>
    <row r="280" spans="1:12">
      <c r="A280" s="1">
        <v>11</v>
      </c>
      <c r="B280">
        <v>2017</v>
      </c>
      <c r="C280" s="48" t="str">
        <f t="shared" si="4"/>
        <v>MFY18</v>
      </c>
      <c r="D280" t="s">
        <v>14</v>
      </c>
      <c r="E280" t="s">
        <v>13</v>
      </c>
      <c r="F280" t="s">
        <v>12</v>
      </c>
      <c r="G280" s="4">
        <v>966881.12</v>
      </c>
      <c r="H280" s="4">
        <v>720174.53</v>
      </c>
      <c r="I280" s="4">
        <v>0</v>
      </c>
      <c r="J280" s="4">
        <v>594464.81999999995</v>
      </c>
      <c r="K280" s="4">
        <v>81265.14</v>
      </c>
      <c r="L280" s="4">
        <v>44230.400000000001</v>
      </c>
    </row>
    <row r="281" spans="1:12">
      <c r="A281" s="1">
        <v>11</v>
      </c>
      <c r="B281">
        <v>2017</v>
      </c>
      <c r="C281" s="48" t="str">
        <f t="shared" si="4"/>
        <v>MFY18</v>
      </c>
      <c r="D281" t="s">
        <v>15</v>
      </c>
      <c r="E281" t="s">
        <v>12</v>
      </c>
      <c r="F281" t="s">
        <v>12</v>
      </c>
      <c r="G281" s="4">
        <v>1080083.07</v>
      </c>
      <c r="H281" s="4">
        <v>1059161.3</v>
      </c>
      <c r="I281" s="4">
        <v>0</v>
      </c>
      <c r="J281" s="4">
        <v>1024578.99</v>
      </c>
      <c r="K281" s="4">
        <v>28838.79</v>
      </c>
      <c r="L281" s="4">
        <v>4841.87</v>
      </c>
    </row>
    <row r="282" spans="1:12">
      <c r="A282" s="1">
        <v>11</v>
      </c>
      <c r="B282">
        <v>2017</v>
      </c>
      <c r="C282" s="48" t="str">
        <f t="shared" si="4"/>
        <v>MFY18</v>
      </c>
      <c r="D282" t="s">
        <v>15</v>
      </c>
      <c r="E282" t="s">
        <v>13</v>
      </c>
      <c r="F282" t="s">
        <v>12</v>
      </c>
      <c r="G282" s="4">
        <v>30588.97</v>
      </c>
      <c r="H282" s="4">
        <v>30190.69</v>
      </c>
      <c r="I282" s="4">
        <v>0</v>
      </c>
      <c r="J282" s="4">
        <v>30175.31</v>
      </c>
      <c r="K282" s="4">
        <v>0</v>
      </c>
      <c r="L282" s="4">
        <v>15.38</v>
      </c>
    </row>
    <row r="283" spans="1:12">
      <c r="A283" s="1">
        <v>11</v>
      </c>
      <c r="B283">
        <v>2017</v>
      </c>
      <c r="C283" s="48" t="str">
        <f t="shared" si="4"/>
        <v>MFY18</v>
      </c>
      <c r="D283" t="s">
        <v>16</v>
      </c>
      <c r="E283" t="s">
        <v>12</v>
      </c>
      <c r="F283" t="s">
        <v>12</v>
      </c>
      <c r="G283" s="4">
        <v>415402.57</v>
      </c>
      <c r="H283" s="4">
        <v>408247.55</v>
      </c>
      <c r="I283" s="4">
        <v>62514.93</v>
      </c>
      <c r="J283" s="4">
        <v>343896.37</v>
      </c>
      <c r="K283" s="4">
        <v>1836.25</v>
      </c>
      <c r="L283" s="4">
        <v>0</v>
      </c>
    </row>
    <row r="284" spans="1:12">
      <c r="A284" s="1">
        <v>11</v>
      </c>
      <c r="B284">
        <v>2017</v>
      </c>
      <c r="C284" s="48" t="str">
        <f t="shared" si="4"/>
        <v>MFY18</v>
      </c>
      <c r="D284" t="s">
        <v>16</v>
      </c>
      <c r="E284" t="s">
        <v>13</v>
      </c>
      <c r="F284" t="s">
        <v>12</v>
      </c>
      <c r="G284" s="4">
        <v>184309.84</v>
      </c>
      <c r="H284" s="4">
        <v>150039.44</v>
      </c>
      <c r="I284" s="4">
        <v>0</v>
      </c>
      <c r="J284" s="4">
        <v>126224.83</v>
      </c>
      <c r="K284" s="4">
        <v>15506.51</v>
      </c>
      <c r="L284" s="4">
        <v>8308.1</v>
      </c>
    </row>
    <row r="285" spans="1:12">
      <c r="A285" s="1">
        <v>11</v>
      </c>
      <c r="B285">
        <v>2017</v>
      </c>
      <c r="C285" s="48" t="str">
        <f t="shared" si="4"/>
        <v>MFY18</v>
      </c>
      <c r="D285" t="s">
        <v>17</v>
      </c>
      <c r="E285" t="s">
        <v>12</v>
      </c>
      <c r="F285" t="s">
        <v>12</v>
      </c>
      <c r="G285" s="4">
        <v>820493.1</v>
      </c>
      <c r="H285" s="4">
        <v>1091554.75</v>
      </c>
      <c r="I285" s="4">
        <v>0</v>
      </c>
      <c r="J285" s="4">
        <v>1090094.49</v>
      </c>
      <c r="K285" s="4">
        <v>1460.26</v>
      </c>
      <c r="L285" s="4">
        <v>0</v>
      </c>
    </row>
    <row r="286" spans="1:12">
      <c r="A286" s="1">
        <v>11</v>
      </c>
      <c r="B286">
        <v>2017</v>
      </c>
      <c r="C286" s="48" t="str">
        <f t="shared" si="4"/>
        <v>MFY18</v>
      </c>
      <c r="D286" t="s">
        <v>17</v>
      </c>
      <c r="E286" t="s">
        <v>13</v>
      </c>
      <c r="F286" t="s">
        <v>12</v>
      </c>
      <c r="G286" s="4">
        <v>64830.02</v>
      </c>
      <c r="H286" s="4">
        <v>22198.5</v>
      </c>
      <c r="I286" s="4">
        <v>0</v>
      </c>
      <c r="J286" s="4">
        <v>21465.67</v>
      </c>
      <c r="K286" s="4">
        <v>544.17999999999995</v>
      </c>
      <c r="L286" s="4">
        <v>188.65</v>
      </c>
    </row>
    <row r="287" spans="1:12">
      <c r="A287" s="1">
        <v>11</v>
      </c>
      <c r="B287">
        <v>2017</v>
      </c>
      <c r="C287" s="48" t="str">
        <f t="shared" si="4"/>
        <v>MFY18</v>
      </c>
      <c r="D287" t="s">
        <v>18</v>
      </c>
      <c r="E287" t="s">
        <v>12</v>
      </c>
      <c r="F287" t="s">
        <v>12</v>
      </c>
      <c r="G287" s="4">
        <v>796774.15</v>
      </c>
      <c r="H287" s="4">
        <v>806175.64</v>
      </c>
      <c r="I287" s="4">
        <v>36.04</v>
      </c>
      <c r="J287" s="4">
        <v>792267.23</v>
      </c>
      <c r="K287" s="4">
        <v>13573.7</v>
      </c>
      <c r="L287" s="4">
        <v>231.09</v>
      </c>
    </row>
    <row r="288" spans="1:12">
      <c r="A288" s="1">
        <v>11</v>
      </c>
      <c r="B288">
        <v>2017</v>
      </c>
      <c r="C288" s="48" t="str">
        <f t="shared" si="4"/>
        <v>MFY18</v>
      </c>
      <c r="D288" t="s">
        <v>18</v>
      </c>
      <c r="E288" t="s">
        <v>13</v>
      </c>
      <c r="F288" t="s">
        <v>12</v>
      </c>
      <c r="G288" s="4">
        <v>1978.55</v>
      </c>
      <c r="H288" s="4">
        <v>1586.35</v>
      </c>
      <c r="I288" s="4">
        <v>0</v>
      </c>
      <c r="J288" s="4">
        <v>1328.26</v>
      </c>
      <c r="K288" s="4">
        <v>258.08999999999997</v>
      </c>
      <c r="L288" s="4">
        <v>0</v>
      </c>
    </row>
    <row r="289" spans="1:12">
      <c r="A289" s="1">
        <v>11</v>
      </c>
      <c r="B289">
        <v>2017</v>
      </c>
      <c r="C289" s="48" t="str">
        <f t="shared" si="4"/>
        <v>MFY18</v>
      </c>
      <c r="D289" t="s">
        <v>19</v>
      </c>
      <c r="E289" t="s">
        <v>12</v>
      </c>
      <c r="F289" t="s">
        <v>12</v>
      </c>
      <c r="G289" s="4">
        <v>519787.08</v>
      </c>
      <c r="H289" s="4">
        <v>516218.55</v>
      </c>
      <c r="I289" s="4">
        <v>0</v>
      </c>
      <c r="J289" s="4">
        <v>516218.55</v>
      </c>
      <c r="K289" s="4">
        <v>0</v>
      </c>
      <c r="L289" s="4">
        <v>0</v>
      </c>
    </row>
    <row r="290" spans="1:12">
      <c r="A290" s="1">
        <v>11</v>
      </c>
      <c r="B290">
        <v>2017</v>
      </c>
      <c r="C290" s="48" t="str">
        <f t="shared" si="4"/>
        <v>MFY18</v>
      </c>
      <c r="D290" t="s">
        <v>19</v>
      </c>
      <c r="E290" t="s">
        <v>13</v>
      </c>
      <c r="F290" t="s">
        <v>12</v>
      </c>
      <c r="G290" s="4">
        <v>11554.71</v>
      </c>
      <c r="H290" s="4">
        <v>10302.89</v>
      </c>
      <c r="I290" s="4">
        <v>0</v>
      </c>
      <c r="J290" s="4">
        <v>9742.0400000000009</v>
      </c>
      <c r="K290" s="4">
        <v>560.85</v>
      </c>
      <c r="L290" s="4">
        <v>0</v>
      </c>
    </row>
    <row r="291" spans="1:12">
      <c r="A291" s="1">
        <v>11</v>
      </c>
      <c r="B291">
        <v>2017</v>
      </c>
      <c r="C291" s="48" t="str">
        <f t="shared" si="4"/>
        <v>MFY18</v>
      </c>
      <c r="D291" t="s">
        <v>20</v>
      </c>
      <c r="E291" t="s">
        <v>12</v>
      </c>
      <c r="F291" t="s">
        <v>12</v>
      </c>
      <c r="G291" s="4">
        <v>1031806.52</v>
      </c>
      <c r="H291" s="4">
        <v>946782.42749999999</v>
      </c>
      <c r="I291" s="4">
        <v>0</v>
      </c>
      <c r="J291" s="4">
        <v>848736.38749999995</v>
      </c>
      <c r="K291" s="4">
        <v>77489.100000000006</v>
      </c>
      <c r="L291" s="4">
        <v>19398.849999999999</v>
      </c>
    </row>
    <row r="292" spans="1:12">
      <c r="A292" s="1">
        <v>11</v>
      </c>
      <c r="B292">
        <v>2017</v>
      </c>
      <c r="C292" s="48" t="str">
        <f t="shared" si="4"/>
        <v>MFY18</v>
      </c>
      <c r="D292" t="s">
        <v>21</v>
      </c>
      <c r="E292" t="s">
        <v>12</v>
      </c>
      <c r="F292" t="s">
        <v>12</v>
      </c>
      <c r="G292" s="4">
        <v>2422923.7799999998</v>
      </c>
      <c r="H292" s="4">
        <v>2333164.4700000002</v>
      </c>
      <c r="I292" s="4">
        <v>0</v>
      </c>
      <c r="J292" s="4">
        <v>2327470.23</v>
      </c>
      <c r="K292" s="4">
        <v>5694.24</v>
      </c>
      <c r="L292" s="4">
        <v>0</v>
      </c>
    </row>
    <row r="293" spans="1:12">
      <c r="A293" s="1">
        <v>11</v>
      </c>
      <c r="B293">
        <v>2017</v>
      </c>
      <c r="C293" s="48" t="str">
        <f t="shared" si="4"/>
        <v>MFY18</v>
      </c>
      <c r="D293" t="s">
        <v>21</v>
      </c>
      <c r="E293" t="s">
        <v>13</v>
      </c>
      <c r="F293" t="s">
        <v>12</v>
      </c>
      <c r="G293" s="4">
        <v>26166.720000000001</v>
      </c>
      <c r="H293" s="4">
        <v>26166.720000000001</v>
      </c>
      <c r="I293" s="4">
        <v>0</v>
      </c>
      <c r="J293" s="4">
        <v>26166.720000000001</v>
      </c>
      <c r="K293" s="4">
        <v>0</v>
      </c>
      <c r="L293" s="4">
        <v>0</v>
      </c>
    </row>
    <row r="294" spans="1:12">
      <c r="A294" s="1">
        <v>11</v>
      </c>
      <c r="B294">
        <v>2017</v>
      </c>
      <c r="C294" s="48" t="str">
        <f t="shared" si="4"/>
        <v>MFY18</v>
      </c>
      <c r="D294" t="s">
        <v>22</v>
      </c>
      <c r="E294" t="s">
        <v>12</v>
      </c>
      <c r="F294" t="s">
        <v>12</v>
      </c>
      <c r="G294" s="4">
        <v>109689.48</v>
      </c>
      <c r="H294" s="4">
        <v>95134.01</v>
      </c>
      <c r="I294" s="4">
        <v>0</v>
      </c>
      <c r="J294" s="4">
        <v>90174.88</v>
      </c>
      <c r="K294" s="4">
        <v>4959.13</v>
      </c>
      <c r="L294" s="4">
        <v>0</v>
      </c>
    </row>
    <row r="295" spans="1:12">
      <c r="A295" s="1">
        <v>11</v>
      </c>
      <c r="B295">
        <v>2017</v>
      </c>
      <c r="C295" s="48" t="str">
        <f t="shared" si="4"/>
        <v>MFY18</v>
      </c>
      <c r="D295" t="s">
        <v>23</v>
      </c>
      <c r="E295" t="s">
        <v>12</v>
      </c>
      <c r="F295" t="s">
        <v>12</v>
      </c>
      <c r="G295" s="4">
        <v>984159.78</v>
      </c>
      <c r="H295" s="4">
        <v>985150.59</v>
      </c>
      <c r="I295" s="4">
        <v>0</v>
      </c>
      <c r="J295" s="4">
        <v>936763.07</v>
      </c>
      <c r="K295" s="4">
        <v>48387.519999999997</v>
      </c>
      <c r="L295" s="4">
        <v>0</v>
      </c>
    </row>
    <row r="296" spans="1:12">
      <c r="A296" s="1">
        <v>11</v>
      </c>
      <c r="B296">
        <v>2017</v>
      </c>
      <c r="C296" s="48" t="str">
        <f t="shared" si="4"/>
        <v>MFY18</v>
      </c>
      <c r="D296" t="s">
        <v>23</v>
      </c>
      <c r="E296" t="s">
        <v>13</v>
      </c>
      <c r="F296" t="s">
        <v>12</v>
      </c>
      <c r="G296" s="4">
        <v>9935.51</v>
      </c>
      <c r="H296" s="4">
        <v>9751.0400000000009</v>
      </c>
      <c r="I296" s="4">
        <v>0</v>
      </c>
      <c r="J296" s="4">
        <v>8446.0300000000007</v>
      </c>
      <c r="K296" s="4">
        <v>1155.1400000000001</v>
      </c>
      <c r="L296" s="4">
        <v>149.87</v>
      </c>
    </row>
    <row r="297" spans="1:12">
      <c r="A297" s="1">
        <v>11</v>
      </c>
      <c r="B297">
        <v>2017</v>
      </c>
      <c r="C297" s="48" t="str">
        <f t="shared" si="4"/>
        <v>MFY18</v>
      </c>
      <c r="D297" t="s">
        <v>24</v>
      </c>
      <c r="E297" t="s">
        <v>12</v>
      </c>
      <c r="F297" t="s">
        <v>12</v>
      </c>
      <c r="G297" s="4">
        <v>266.69</v>
      </c>
      <c r="H297" s="4">
        <v>237.27</v>
      </c>
      <c r="I297" s="4">
        <v>0</v>
      </c>
      <c r="J297" s="4">
        <v>135.47</v>
      </c>
      <c r="K297" s="4">
        <v>101.8</v>
      </c>
      <c r="L297" s="4">
        <v>0</v>
      </c>
    </row>
    <row r="298" spans="1:12">
      <c r="A298" s="1">
        <v>11</v>
      </c>
      <c r="B298">
        <v>2017</v>
      </c>
      <c r="C298" s="48" t="str">
        <f t="shared" si="4"/>
        <v>MFY18</v>
      </c>
      <c r="D298" t="s">
        <v>25</v>
      </c>
      <c r="E298" t="s">
        <v>12</v>
      </c>
      <c r="F298" t="s">
        <v>12</v>
      </c>
      <c r="G298" s="4">
        <v>416134.07</v>
      </c>
      <c r="H298" s="4">
        <v>388628.36</v>
      </c>
      <c r="I298" s="4">
        <v>0</v>
      </c>
      <c r="J298" s="4">
        <v>357842.3</v>
      </c>
      <c r="K298" s="4">
        <v>26721.18</v>
      </c>
      <c r="L298" s="4">
        <v>3938.96</v>
      </c>
    </row>
    <row r="299" spans="1:12">
      <c r="A299" s="1">
        <v>11</v>
      </c>
      <c r="B299">
        <v>2017</v>
      </c>
      <c r="C299" s="48" t="str">
        <f t="shared" si="4"/>
        <v>MFY18</v>
      </c>
      <c r="D299" t="s">
        <v>25</v>
      </c>
      <c r="E299" t="s">
        <v>13</v>
      </c>
      <c r="F299" t="s">
        <v>12</v>
      </c>
      <c r="G299" s="4">
        <v>2260.7199999999998</v>
      </c>
      <c r="H299" s="4">
        <v>2220.37</v>
      </c>
      <c r="I299" s="4">
        <v>0</v>
      </c>
      <c r="J299" s="4">
        <v>23.18</v>
      </c>
      <c r="K299" s="4">
        <v>2197.19</v>
      </c>
      <c r="L299" s="4">
        <v>0</v>
      </c>
    </row>
    <row r="300" spans="1:12">
      <c r="A300" s="1">
        <v>11</v>
      </c>
      <c r="B300">
        <v>2017</v>
      </c>
      <c r="C300" s="48" t="str">
        <f t="shared" si="4"/>
        <v>MFY18</v>
      </c>
      <c r="D300" t="s">
        <v>26</v>
      </c>
      <c r="E300" t="s">
        <v>12</v>
      </c>
      <c r="F300" t="s">
        <v>12</v>
      </c>
      <c r="G300" s="4">
        <v>1710721.67</v>
      </c>
      <c r="H300" s="4">
        <v>5318.43</v>
      </c>
      <c r="I300" s="4">
        <v>0</v>
      </c>
      <c r="J300" s="4">
        <v>4817.3500000000004</v>
      </c>
      <c r="K300" s="4">
        <v>501.08</v>
      </c>
      <c r="L300" s="4">
        <v>0</v>
      </c>
    </row>
    <row r="301" spans="1:12">
      <c r="A301" s="1">
        <v>11</v>
      </c>
      <c r="B301">
        <v>2017</v>
      </c>
      <c r="C301" s="48" t="str">
        <f t="shared" si="4"/>
        <v>MFY18</v>
      </c>
      <c r="D301" t="s">
        <v>26</v>
      </c>
      <c r="E301" t="s">
        <v>12</v>
      </c>
      <c r="F301" t="s">
        <v>13</v>
      </c>
      <c r="G301" s="4">
        <v>1515200.4</v>
      </c>
      <c r="H301" s="4">
        <v>0</v>
      </c>
      <c r="I301" s="4">
        <v>0</v>
      </c>
      <c r="J301" s="4">
        <v>0</v>
      </c>
      <c r="K301" s="4">
        <v>0</v>
      </c>
      <c r="L301" s="4">
        <v>0</v>
      </c>
    </row>
    <row r="302" spans="1:12">
      <c r="A302" s="1">
        <v>11</v>
      </c>
      <c r="B302">
        <v>2017</v>
      </c>
      <c r="C302" s="48" t="str">
        <f t="shared" si="4"/>
        <v>MFY18</v>
      </c>
      <c r="D302" t="s">
        <v>26</v>
      </c>
      <c r="E302" t="s">
        <v>13</v>
      </c>
      <c r="F302" t="s">
        <v>12</v>
      </c>
      <c r="G302" s="4">
        <v>142379.03</v>
      </c>
      <c r="H302" s="4">
        <v>7765.27</v>
      </c>
      <c r="I302" s="4">
        <v>0</v>
      </c>
      <c r="J302" s="4">
        <v>2436.83</v>
      </c>
      <c r="K302" s="4">
        <v>4903.41</v>
      </c>
      <c r="L302" s="4">
        <v>425.03</v>
      </c>
    </row>
    <row r="303" spans="1:12">
      <c r="A303" s="1">
        <v>11</v>
      </c>
      <c r="B303">
        <v>2017</v>
      </c>
      <c r="C303" s="48" t="str">
        <f t="shared" si="4"/>
        <v>MFY18</v>
      </c>
      <c r="D303" t="s">
        <v>26</v>
      </c>
      <c r="E303" t="s">
        <v>13</v>
      </c>
      <c r="F303" t="s">
        <v>13</v>
      </c>
      <c r="G303" s="4">
        <v>1007.86</v>
      </c>
      <c r="H303" s="4">
        <v>0</v>
      </c>
      <c r="I303" s="4">
        <v>0</v>
      </c>
      <c r="J303" s="4">
        <v>0</v>
      </c>
      <c r="K303" s="4">
        <v>0</v>
      </c>
      <c r="L303" s="4">
        <v>0</v>
      </c>
    </row>
    <row r="304" spans="1:12">
      <c r="A304" s="1">
        <v>12</v>
      </c>
      <c r="B304">
        <v>2017</v>
      </c>
      <c r="C304" s="48" t="str">
        <f t="shared" si="4"/>
        <v>MFY18</v>
      </c>
      <c r="D304" t="s">
        <v>11</v>
      </c>
      <c r="E304" t="s">
        <v>12</v>
      </c>
      <c r="F304" t="s">
        <v>12</v>
      </c>
      <c r="G304" s="4">
        <v>31047834.18</v>
      </c>
      <c r="H304" s="4">
        <v>29603104</v>
      </c>
      <c r="I304" s="4">
        <v>10196.879999999999</v>
      </c>
      <c r="J304" s="4">
        <v>22863212.010000002</v>
      </c>
      <c r="K304" s="4">
        <v>5911259</v>
      </c>
      <c r="L304" s="4">
        <v>694101.6</v>
      </c>
    </row>
    <row r="305" spans="1:12">
      <c r="A305" s="1">
        <v>12</v>
      </c>
      <c r="B305">
        <v>2017</v>
      </c>
      <c r="C305" s="48" t="str">
        <f t="shared" si="4"/>
        <v>MFY18</v>
      </c>
      <c r="D305" t="s">
        <v>11</v>
      </c>
      <c r="E305" t="s">
        <v>13</v>
      </c>
      <c r="F305" t="s">
        <v>12</v>
      </c>
      <c r="G305" s="4">
        <v>98485.15</v>
      </c>
      <c r="H305" s="4">
        <v>77682.03</v>
      </c>
      <c r="I305" s="4">
        <v>0</v>
      </c>
      <c r="J305" s="4">
        <v>45497.54</v>
      </c>
      <c r="K305" s="4">
        <v>21716.47</v>
      </c>
      <c r="L305" s="4">
        <v>10281.92</v>
      </c>
    </row>
    <row r="306" spans="1:12">
      <c r="A306" s="1">
        <v>12</v>
      </c>
      <c r="B306">
        <v>2017</v>
      </c>
      <c r="C306" s="48" t="str">
        <f t="shared" si="4"/>
        <v>MFY18</v>
      </c>
      <c r="D306" t="s">
        <v>14</v>
      </c>
      <c r="E306" t="s">
        <v>12</v>
      </c>
      <c r="F306" t="s">
        <v>12</v>
      </c>
      <c r="G306" s="4">
        <v>10639347.09</v>
      </c>
      <c r="H306" s="4">
        <v>10868751.470000001</v>
      </c>
      <c r="I306" s="4">
        <v>21272.62</v>
      </c>
      <c r="J306" s="4">
        <v>9802668.6400000006</v>
      </c>
      <c r="K306" s="4">
        <v>936327.62</v>
      </c>
      <c r="L306" s="4">
        <v>78982.89</v>
      </c>
    </row>
    <row r="307" spans="1:12">
      <c r="A307" s="1">
        <v>12</v>
      </c>
      <c r="B307">
        <v>2017</v>
      </c>
      <c r="C307" s="48" t="str">
        <f t="shared" si="4"/>
        <v>MFY18</v>
      </c>
      <c r="D307" t="s">
        <v>14</v>
      </c>
      <c r="E307" t="s">
        <v>13</v>
      </c>
      <c r="F307" t="s">
        <v>12</v>
      </c>
      <c r="G307" s="4">
        <v>951459.54</v>
      </c>
      <c r="H307" s="4">
        <v>722698.09</v>
      </c>
      <c r="I307" s="4">
        <v>0</v>
      </c>
      <c r="J307" s="4">
        <v>534926.30000000005</v>
      </c>
      <c r="K307" s="4">
        <v>140893.81</v>
      </c>
      <c r="L307" s="4">
        <v>46171.56</v>
      </c>
    </row>
    <row r="308" spans="1:12">
      <c r="A308" s="1">
        <v>12</v>
      </c>
      <c r="B308">
        <v>2017</v>
      </c>
      <c r="C308" s="48" t="str">
        <f t="shared" si="4"/>
        <v>MFY18</v>
      </c>
      <c r="D308" t="s">
        <v>15</v>
      </c>
      <c r="E308" t="s">
        <v>12</v>
      </c>
      <c r="F308" t="s">
        <v>12</v>
      </c>
      <c r="G308" s="4">
        <v>982396.52</v>
      </c>
      <c r="H308" s="4">
        <v>971705.3</v>
      </c>
      <c r="I308" s="4">
        <v>0</v>
      </c>
      <c r="J308" s="4">
        <v>905635.86</v>
      </c>
      <c r="K308" s="4">
        <v>59412.639999999999</v>
      </c>
      <c r="L308" s="4">
        <v>5323</v>
      </c>
    </row>
    <row r="309" spans="1:12">
      <c r="A309" s="1">
        <v>12</v>
      </c>
      <c r="B309">
        <v>2017</v>
      </c>
      <c r="C309" s="48" t="str">
        <f t="shared" si="4"/>
        <v>MFY18</v>
      </c>
      <c r="D309" t="s">
        <v>15</v>
      </c>
      <c r="E309" t="s">
        <v>13</v>
      </c>
      <c r="F309" t="s">
        <v>12</v>
      </c>
      <c r="G309" s="4">
        <v>35512.97</v>
      </c>
      <c r="H309" s="4">
        <v>35114.69</v>
      </c>
      <c r="I309" s="4">
        <v>0</v>
      </c>
      <c r="J309" s="4">
        <v>34685.72</v>
      </c>
      <c r="K309" s="4">
        <v>413.59</v>
      </c>
      <c r="L309" s="4">
        <v>15.38</v>
      </c>
    </row>
    <row r="310" spans="1:12">
      <c r="A310" s="1">
        <v>12</v>
      </c>
      <c r="B310">
        <v>2017</v>
      </c>
      <c r="C310" s="48" t="str">
        <f t="shared" si="4"/>
        <v>MFY18</v>
      </c>
      <c r="D310" t="s">
        <v>16</v>
      </c>
      <c r="E310" t="s">
        <v>12</v>
      </c>
      <c r="F310" t="s">
        <v>12</v>
      </c>
      <c r="G310" s="4">
        <v>297390.02</v>
      </c>
      <c r="H310" s="4">
        <v>309687.64</v>
      </c>
      <c r="I310" s="4">
        <v>0</v>
      </c>
      <c r="J310" s="4">
        <v>293410.84999999998</v>
      </c>
      <c r="K310" s="4">
        <v>15869.64</v>
      </c>
      <c r="L310" s="4">
        <v>407.15</v>
      </c>
    </row>
    <row r="311" spans="1:12">
      <c r="A311" s="1">
        <v>12</v>
      </c>
      <c r="B311">
        <v>2017</v>
      </c>
      <c r="C311" s="48" t="str">
        <f t="shared" si="4"/>
        <v>MFY18</v>
      </c>
      <c r="D311" t="s">
        <v>16</v>
      </c>
      <c r="E311" t="s">
        <v>13</v>
      </c>
      <c r="F311" t="s">
        <v>12</v>
      </c>
      <c r="G311" s="4">
        <v>178901.08</v>
      </c>
      <c r="H311" s="4">
        <v>143361.09</v>
      </c>
      <c r="I311" s="4">
        <v>0</v>
      </c>
      <c r="J311" s="4">
        <v>113067.74</v>
      </c>
      <c r="K311" s="4">
        <v>21146.2</v>
      </c>
      <c r="L311" s="4">
        <v>9147.15</v>
      </c>
    </row>
    <row r="312" spans="1:12">
      <c r="A312" s="1">
        <v>12</v>
      </c>
      <c r="B312">
        <v>2017</v>
      </c>
      <c r="C312" s="48" t="str">
        <f t="shared" si="4"/>
        <v>MFY18</v>
      </c>
      <c r="D312" t="s">
        <v>17</v>
      </c>
      <c r="E312" t="s">
        <v>12</v>
      </c>
      <c r="F312" t="s">
        <v>12</v>
      </c>
      <c r="G312" s="4">
        <v>1066833.4099999999</v>
      </c>
      <c r="H312" s="4">
        <v>1062961.1399999999</v>
      </c>
      <c r="I312" s="4">
        <v>0</v>
      </c>
      <c r="J312" s="4">
        <v>240923.86550000001</v>
      </c>
      <c r="K312" s="4">
        <v>822037.27450000006</v>
      </c>
      <c r="L312" s="4">
        <v>0</v>
      </c>
    </row>
    <row r="313" spans="1:12">
      <c r="A313" s="1">
        <v>12</v>
      </c>
      <c r="B313">
        <v>2017</v>
      </c>
      <c r="C313" s="48" t="str">
        <f t="shared" si="4"/>
        <v>MFY18</v>
      </c>
      <c r="D313" t="s">
        <v>17</v>
      </c>
      <c r="E313" t="s">
        <v>13</v>
      </c>
      <c r="F313" t="s">
        <v>12</v>
      </c>
      <c r="G313" s="4">
        <v>35943.97</v>
      </c>
      <c r="H313" s="4">
        <v>22039.56</v>
      </c>
      <c r="I313" s="4">
        <v>0</v>
      </c>
      <c r="J313" s="4">
        <v>1190.6500000000001</v>
      </c>
      <c r="K313" s="4">
        <v>20660.259999999998</v>
      </c>
      <c r="L313" s="4">
        <v>188.65</v>
      </c>
    </row>
    <row r="314" spans="1:12">
      <c r="A314" s="1">
        <v>12</v>
      </c>
      <c r="B314">
        <v>2017</v>
      </c>
      <c r="C314" s="48" t="str">
        <f t="shared" si="4"/>
        <v>MFY18</v>
      </c>
      <c r="D314" t="s">
        <v>18</v>
      </c>
      <c r="E314" t="s">
        <v>12</v>
      </c>
      <c r="F314" t="s">
        <v>12</v>
      </c>
      <c r="G314" s="4">
        <v>752503.62</v>
      </c>
      <c r="H314" s="4">
        <v>750758.98</v>
      </c>
      <c r="I314" s="4">
        <v>0</v>
      </c>
      <c r="J314" s="4">
        <v>720005.38</v>
      </c>
      <c r="K314" s="4">
        <v>30373.32</v>
      </c>
      <c r="L314" s="4">
        <v>290.39999999999998</v>
      </c>
    </row>
    <row r="315" spans="1:12">
      <c r="A315" s="1">
        <v>12</v>
      </c>
      <c r="B315">
        <v>2017</v>
      </c>
      <c r="C315" s="48" t="str">
        <f t="shared" si="4"/>
        <v>MFY18</v>
      </c>
      <c r="D315" t="s">
        <v>18</v>
      </c>
      <c r="E315" t="s">
        <v>13</v>
      </c>
      <c r="F315" t="s">
        <v>12</v>
      </c>
      <c r="G315" s="4">
        <v>1966.84</v>
      </c>
      <c r="H315" s="4">
        <v>1586.35</v>
      </c>
      <c r="I315" s="4">
        <v>0</v>
      </c>
      <c r="J315" s="4">
        <v>870.3</v>
      </c>
      <c r="K315" s="4">
        <v>716.05</v>
      </c>
      <c r="L315" s="4">
        <v>0</v>
      </c>
    </row>
    <row r="316" spans="1:12">
      <c r="A316" s="1">
        <v>12</v>
      </c>
      <c r="B316">
        <v>2017</v>
      </c>
      <c r="C316" s="48" t="str">
        <f t="shared" si="4"/>
        <v>MFY18</v>
      </c>
      <c r="D316" t="s">
        <v>19</v>
      </c>
      <c r="E316" t="s">
        <v>12</v>
      </c>
      <c r="F316" t="s">
        <v>12</v>
      </c>
      <c r="G316" s="4">
        <v>491374.75</v>
      </c>
      <c r="H316" s="4">
        <v>490388.25</v>
      </c>
      <c r="I316" s="4">
        <v>0</v>
      </c>
      <c r="J316" s="4">
        <v>59425.9</v>
      </c>
      <c r="K316" s="4">
        <v>430962.35</v>
      </c>
      <c r="L316" s="4">
        <v>0</v>
      </c>
    </row>
    <row r="317" spans="1:12">
      <c r="A317" s="1">
        <v>12</v>
      </c>
      <c r="B317">
        <v>2017</v>
      </c>
      <c r="C317" s="48" t="str">
        <f t="shared" si="4"/>
        <v>MFY18</v>
      </c>
      <c r="D317" t="s">
        <v>19</v>
      </c>
      <c r="E317" t="s">
        <v>13</v>
      </c>
      <c r="F317" t="s">
        <v>12</v>
      </c>
      <c r="G317" s="4">
        <v>12511.86</v>
      </c>
      <c r="H317" s="4">
        <v>12511.86</v>
      </c>
      <c r="I317" s="4">
        <v>0</v>
      </c>
      <c r="J317" s="4">
        <v>1659.54</v>
      </c>
      <c r="K317" s="4">
        <v>10852.32</v>
      </c>
      <c r="L317" s="4">
        <v>0</v>
      </c>
    </row>
    <row r="318" spans="1:12">
      <c r="A318" s="1">
        <v>12</v>
      </c>
      <c r="B318">
        <v>2017</v>
      </c>
      <c r="C318" s="48" t="str">
        <f t="shared" si="4"/>
        <v>MFY18</v>
      </c>
      <c r="D318" t="s">
        <v>20</v>
      </c>
      <c r="E318" t="s">
        <v>12</v>
      </c>
      <c r="F318" t="s">
        <v>12</v>
      </c>
      <c r="G318" s="4">
        <v>1017233.3</v>
      </c>
      <c r="H318" s="4">
        <v>934870.87</v>
      </c>
      <c r="I318" s="4">
        <v>0</v>
      </c>
      <c r="J318" s="4">
        <v>775742.2</v>
      </c>
      <c r="K318" s="4">
        <v>137279.64000000001</v>
      </c>
      <c r="L318" s="4">
        <v>19009.71</v>
      </c>
    </row>
    <row r="319" spans="1:12">
      <c r="A319" s="1">
        <v>12</v>
      </c>
      <c r="B319">
        <v>2017</v>
      </c>
      <c r="C319" s="48" t="str">
        <f t="shared" si="4"/>
        <v>MFY18</v>
      </c>
      <c r="D319" t="s">
        <v>21</v>
      </c>
      <c r="E319" t="s">
        <v>12</v>
      </c>
      <c r="F319" t="s">
        <v>12</v>
      </c>
      <c r="G319" s="4">
        <v>2450822.69</v>
      </c>
      <c r="H319" s="4">
        <v>2453342.81</v>
      </c>
      <c r="I319" s="4">
        <v>0</v>
      </c>
      <c r="J319" s="4">
        <v>2428494.11</v>
      </c>
      <c r="K319" s="4">
        <v>24848.7</v>
      </c>
      <c r="L319" s="4">
        <v>0</v>
      </c>
    </row>
    <row r="320" spans="1:12">
      <c r="A320" s="1">
        <v>12</v>
      </c>
      <c r="B320">
        <v>2017</v>
      </c>
      <c r="C320" s="48" t="str">
        <f t="shared" si="4"/>
        <v>MFY18</v>
      </c>
      <c r="D320" t="s">
        <v>21</v>
      </c>
      <c r="E320" t="s">
        <v>13</v>
      </c>
      <c r="F320" t="s">
        <v>12</v>
      </c>
      <c r="G320" s="4">
        <v>44475.72</v>
      </c>
      <c r="H320" s="4">
        <v>44475.72</v>
      </c>
      <c r="I320" s="4">
        <v>0</v>
      </c>
      <c r="J320" s="4">
        <v>44475.72</v>
      </c>
      <c r="K320" s="4">
        <v>0</v>
      </c>
      <c r="L320" s="4">
        <v>0</v>
      </c>
    </row>
    <row r="321" spans="1:12">
      <c r="A321" s="1">
        <v>12</v>
      </c>
      <c r="B321">
        <v>2017</v>
      </c>
      <c r="C321" s="48" t="str">
        <f t="shared" si="4"/>
        <v>MFY18</v>
      </c>
      <c r="D321" t="s">
        <v>22</v>
      </c>
      <c r="E321" t="s">
        <v>12</v>
      </c>
      <c r="F321" t="s">
        <v>12</v>
      </c>
      <c r="G321" s="4">
        <v>78941.119999999995</v>
      </c>
      <c r="H321" s="4">
        <v>71239.64</v>
      </c>
      <c r="I321" s="4">
        <v>0</v>
      </c>
      <c r="J321" s="4">
        <v>65805.88</v>
      </c>
      <c r="K321" s="4">
        <v>5433.76</v>
      </c>
      <c r="L321" s="4">
        <v>0</v>
      </c>
    </row>
    <row r="322" spans="1:12">
      <c r="A322" s="1">
        <v>12</v>
      </c>
      <c r="B322">
        <v>2017</v>
      </c>
      <c r="C322" s="48" t="str">
        <f t="shared" si="4"/>
        <v>MFY18</v>
      </c>
      <c r="D322" t="s">
        <v>23</v>
      </c>
      <c r="E322" t="s">
        <v>12</v>
      </c>
      <c r="F322" t="s">
        <v>12</v>
      </c>
      <c r="G322" s="4">
        <v>1234102.47</v>
      </c>
      <c r="H322" s="4">
        <v>1153308.29</v>
      </c>
      <c r="I322" s="4">
        <v>0</v>
      </c>
      <c r="J322" s="4">
        <v>902860.57</v>
      </c>
      <c r="K322" s="4">
        <v>250447.72</v>
      </c>
      <c r="L322" s="4">
        <v>0</v>
      </c>
    </row>
    <row r="323" spans="1:12">
      <c r="A323" s="1">
        <v>12</v>
      </c>
      <c r="B323">
        <v>2017</v>
      </c>
      <c r="C323" s="48" t="str">
        <f t="shared" ref="C323:C386" si="5">"MFY"&amp;IF(A323&lt;2,RIGHT(B323,2),RIGHT(B323+1,2))</f>
        <v>MFY18</v>
      </c>
      <c r="D323" t="s">
        <v>23</v>
      </c>
      <c r="E323" t="s">
        <v>13</v>
      </c>
      <c r="F323" t="s">
        <v>12</v>
      </c>
      <c r="G323" s="4">
        <v>14777.31</v>
      </c>
      <c r="H323" s="4">
        <v>9751.1200000000008</v>
      </c>
      <c r="I323" s="4">
        <v>0</v>
      </c>
      <c r="J323" s="4">
        <v>6468.91</v>
      </c>
      <c r="K323" s="4">
        <v>3132.34</v>
      </c>
      <c r="L323" s="4">
        <v>149.87</v>
      </c>
    </row>
    <row r="324" spans="1:12">
      <c r="A324" s="1">
        <v>12</v>
      </c>
      <c r="B324">
        <v>2017</v>
      </c>
      <c r="C324" s="48" t="str">
        <f t="shared" si="5"/>
        <v>MFY18</v>
      </c>
      <c r="D324" t="s">
        <v>24</v>
      </c>
      <c r="E324" t="s">
        <v>12</v>
      </c>
      <c r="F324" t="s">
        <v>12</v>
      </c>
      <c r="G324" s="4">
        <v>160.94</v>
      </c>
      <c r="H324" s="4">
        <v>131.52000000000001</v>
      </c>
      <c r="I324" s="4">
        <v>0</v>
      </c>
      <c r="J324" s="4">
        <v>51.39</v>
      </c>
      <c r="K324" s="4">
        <v>80.13</v>
      </c>
      <c r="L324" s="4">
        <v>0</v>
      </c>
    </row>
    <row r="325" spans="1:12">
      <c r="A325" s="1">
        <v>12</v>
      </c>
      <c r="B325">
        <v>2017</v>
      </c>
      <c r="C325" s="48" t="str">
        <f t="shared" si="5"/>
        <v>MFY18</v>
      </c>
      <c r="D325" t="s">
        <v>25</v>
      </c>
      <c r="E325" t="s">
        <v>12</v>
      </c>
      <c r="F325" t="s">
        <v>12</v>
      </c>
      <c r="G325" s="4">
        <v>322101.7</v>
      </c>
      <c r="H325" s="4">
        <v>309528.38</v>
      </c>
      <c r="I325" s="4">
        <v>0</v>
      </c>
      <c r="J325" s="4">
        <v>281585.43</v>
      </c>
      <c r="K325" s="4">
        <v>24010.66</v>
      </c>
      <c r="L325" s="4">
        <v>3590.9</v>
      </c>
    </row>
    <row r="326" spans="1:12">
      <c r="A326" s="1">
        <v>12</v>
      </c>
      <c r="B326">
        <v>2017</v>
      </c>
      <c r="C326" s="48" t="str">
        <f t="shared" si="5"/>
        <v>MFY18</v>
      </c>
      <c r="D326" t="s">
        <v>25</v>
      </c>
      <c r="E326" t="s">
        <v>13</v>
      </c>
      <c r="F326" t="s">
        <v>12</v>
      </c>
      <c r="G326" s="4">
        <v>2261.46</v>
      </c>
      <c r="H326" s="4">
        <v>2220.37</v>
      </c>
      <c r="I326" s="4">
        <v>0</v>
      </c>
      <c r="J326" s="4">
        <v>14.71</v>
      </c>
      <c r="K326" s="4">
        <v>2205.66</v>
      </c>
      <c r="L326" s="4">
        <v>0</v>
      </c>
    </row>
    <row r="327" spans="1:12">
      <c r="A327" s="1">
        <v>12</v>
      </c>
      <c r="B327">
        <v>2017</v>
      </c>
      <c r="C327" s="48" t="str">
        <f t="shared" si="5"/>
        <v>MFY18</v>
      </c>
      <c r="D327" t="s">
        <v>26</v>
      </c>
      <c r="E327" t="s">
        <v>12</v>
      </c>
      <c r="F327" t="s">
        <v>12</v>
      </c>
      <c r="G327" s="4">
        <v>1568341.17</v>
      </c>
      <c r="H327" s="4">
        <v>10872.61</v>
      </c>
      <c r="I327" s="4">
        <v>0</v>
      </c>
      <c r="J327" s="4">
        <v>10312.99</v>
      </c>
      <c r="K327" s="4">
        <v>559.62</v>
      </c>
      <c r="L327" s="4">
        <v>0</v>
      </c>
    </row>
    <row r="328" spans="1:12">
      <c r="A328" s="1">
        <v>12</v>
      </c>
      <c r="B328">
        <v>2017</v>
      </c>
      <c r="C328" s="48" t="str">
        <f t="shared" si="5"/>
        <v>MFY18</v>
      </c>
      <c r="D328" t="s">
        <v>26</v>
      </c>
      <c r="E328" t="s">
        <v>12</v>
      </c>
      <c r="F328" t="s">
        <v>13</v>
      </c>
      <c r="G328" s="4">
        <v>1400666.62</v>
      </c>
      <c r="H328" s="4">
        <v>0</v>
      </c>
      <c r="I328" s="4">
        <v>0</v>
      </c>
      <c r="J328" s="4">
        <v>0</v>
      </c>
      <c r="K328" s="4">
        <v>0</v>
      </c>
      <c r="L328" s="4">
        <v>0</v>
      </c>
    </row>
    <row r="329" spans="1:12">
      <c r="A329" s="1">
        <v>12</v>
      </c>
      <c r="B329">
        <v>2017</v>
      </c>
      <c r="C329" s="48" t="str">
        <f t="shared" si="5"/>
        <v>MFY18</v>
      </c>
      <c r="D329" t="s">
        <v>26</v>
      </c>
      <c r="E329" t="s">
        <v>13</v>
      </c>
      <c r="F329" t="s">
        <v>12</v>
      </c>
      <c r="G329" s="4">
        <v>143120.56</v>
      </c>
      <c r="H329" s="4">
        <v>9063.56</v>
      </c>
      <c r="I329" s="4">
        <v>0</v>
      </c>
      <c r="J329" s="4">
        <v>3295.79</v>
      </c>
      <c r="K329" s="4">
        <v>5320.18</v>
      </c>
      <c r="L329" s="4">
        <v>447.59</v>
      </c>
    </row>
    <row r="330" spans="1:12">
      <c r="A330" s="1">
        <v>12</v>
      </c>
      <c r="B330">
        <v>2017</v>
      </c>
      <c r="C330" s="48" t="str">
        <f t="shared" si="5"/>
        <v>MFY18</v>
      </c>
      <c r="D330" t="s">
        <v>26</v>
      </c>
      <c r="E330" t="s">
        <v>13</v>
      </c>
      <c r="F330" t="s">
        <v>13</v>
      </c>
      <c r="G330" s="4">
        <v>1007.86</v>
      </c>
      <c r="H330" s="4">
        <v>0</v>
      </c>
      <c r="I330" s="4">
        <v>0</v>
      </c>
      <c r="J330" s="4">
        <v>0</v>
      </c>
      <c r="K330" s="4">
        <v>0</v>
      </c>
      <c r="L330" s="4">
        <v>0</v>
      </c>
    </row>
    <row r="331" spans="1:12">
      <c r="A331" s="1">
        <v>1</v>
      </c>
      <c r="B331">
        <v>2018</v>
      </c>
      <c r="C331" s="48" t="str">
        <f t="shared" si="5"/>
        <v>MFY18</v>
      </c>
      <c r="D331" t="s">
        <v>11</v>
      </c>
      <c r="E331" t="s">
        <v>12</v>
      </c>
      <c r="F331" t="s">
        <v>12</v>
      </c>
      <c r="G331" s="4">
        <v>31879277.52</v>
      </c>
      <c r="H331" s="4">
        <v>30408328.109999999</v>
      </c>
      <c r="I331" s="4">
        <v>8265.35</v>
      </c>
      <c r="J331" s="4">
        <v>9109241.4800000004</v>
      </c>
      <c r="K331" s="4">
        <v>19979101.670000002</v>
      </c>
      <c r="L331" s="4">
        <v>798966.44</v>
      </c>
    </row>
    <row r="332" spans="1:12">
      <c r="A332" s="1">
        <v>1</v>
      </c>
      <c r="B332">
        <v>2018</v>
      </c>
      <c r="C332" s="48" t="str">
        <f t="shared" si="5"/>
        <v>MFY18</v>
      </c>
      <c r="D332" t="s">
        <v>11</v>
      </c>
      <c r="E332" t="s">
        <v>13</v>
      </c>
      <c r="F332" t="s">
        <v>12</v>
      </c>
      <c r="G332" s="4">
        <v>118861.88</v>
      </c>
      <c r="H332" s="4">
        <v>78099.56</v>
      </c>
      <c r="I332" s="4">
        <v>0</v>
      </c>
      <c r="J332" s="4">
        <v>23008.93</v>
      </c>
      <c r="K332" s="4">
        <v>43040.61</v>
      </c>
      <c r="L332" s="4">
        <v>10785.66</v>
      </c>
    </row>
    <row r="333" spans="1:12">
      <c r="A333" s="1">
        <v>1</v>
      </c>
      <c r="B333">
        <v>2018</v>
      </c>
      <c r="C333" s="48" t="str">
        <f t="shared" si="5"/>
        <v>MFY18</v>
      </c>
      <c r="D333" t="s">
        <v>14</v>
      </c>
      <c r="E333" t="s">
        <v>12</v>
      </c>
      <c r="F333" t="s">
        <v>12</v>
      </c>
      <c r="G333" s="4">
        <v>10505081.16</v>
      </c>
      <c r="H333" s="4">
        <v>10829519.93</v>
      </c>
      <c r="I333" s="4">
        <v>346.56</v>
      </c>
      <c r="J333" s="4">
        <v>3648614.83</v>
      </c>
      <c r="K333" s="4">
        <v>6887610.5700000003</v>
      </c>
      <c r="L333" s="4">
        <v>117195.14</v>
      </c>
    </row>
    <row r="334" spans="1:12">
      <c r="A334" s="1">
        <v>1</v>
      </c>
      <c r="B334">
        <v>2018</v>
      </c>
      <c r="C334" s="48" t="str">
        <f t="shared" si="5"/>
        <v>MFY18</v>
      </c>
      <c r="D334" t="s">
        <v>14</v>
      </c>
      <c r="E334" t="s">
        <v>13</v>
      </c>
      <c r="F334" t="s">
        <v>12</v>
      </c>
      <c r="G334" s="4">
        <v>944430.16</v>
      </c>
      <c r="H334" s="4">
        <v>711220.03</v>
      </c>
      <c r="I334" s="4">
        <v>0</v>
      </c>
      <c r="J334" s="4">
        <v>236187.09</v>
      </c>
      <c r="K334" s="4">
        <v>417262.9</v>
      </c>
      <c r="L334" s="4">
        <v>47475.32</v>
      </c>
    </row>
    <row r="335" spans="1:12">
      <c r="A335" s="1">
        <v>1</v>
      </c>
      <c r="B335">
        <v>2018</v>
      </c>
      <c r="C335" s="48" t="str">
        <f t="shared" si="5"/>
        <v>MFY18</v>
      </c>
      <c r="D335" t="s">
        <v>15</v>
      </c>
      <c r="E335" t="s">
        <v>12</v>
      </c>
      <c r="F335" t="s">
        <v>12</v>
      </c>
      <c r="G335" s="4">
        <v>945873.76</v>
      </c>
      <c r="H335" s="4">
        <v>972524.99</v>
      </c>
      <c r="I335" s="4">
        <v>0</v>
      </c>
      <c r="J335" s="4">
        <v>394733.2</v>
      </c>
      <c r="K335" s="4">
        <v>558679.75</v>
      </c>
      <c r="L335" s="4">
        <v>7968.94</v>
      </c>
    </row>
    <row r="336" spans="1:12">
      <c r="A336" s="1">
        <v>1</v>
      </c>
      <c r="B336">
        <v>2018</v>
      </c>
      <c r="C336" s="48" t="str">
        <f t="shared" si="5"/>
        <v>MFY18</v>
      </c>
      <c r="D336" t="s">
        <v>15</v>
      </c>
      <c r="E336" t="s">
        <v>13</v>
      </c>
      <c r="F336" t="s">
        <v>12</v>
      </c>
      <c r="G336" s="4">
        <v>26749.97</v>
      </c>
      <c r="H336" s="4">
        <v>26351.69</v>
      </c>
      <c r="I336" s="4">
        <v>0</v>
      </c>
      <c r="J336" s="4">
        <v>20590.43</v>
      </c>
      <c r="K336" s="4">
        <v>5745.88</v>
      </c>
      <c r="L336" s="4">
        <v>15.38</v>
      </c>
    </row>
    <row r="337" spans="1:12">
      <c r="A337" s="1">
        <v>1</v>
      </c>
      <c r="B337">
        <v>2018</v>
      </c>
      <c r="C337" s="48" t="str">
        <f t="shared" si="5"/>
        <v>MFY18</v>
      </c>
      <c r="D337" t="s">
        <v>16</v>
      </c>
      <c r="E337" t="s">
        <v>12</v>
      </c>
      <c r="F337" t="s">
        <v>12</v>
      </c>
      <c r="G337" s="4">
        <v>313779.03000000003</v>
      </c>
      <c r="H337" s="4">
        <v>313139.03999999998</v>
      </c>
      <c r="I337" s="4">
        <v>0</v>
      </c>
      <c r="J337" s="4">
        <v>38224.18</v>
      </c>
      <c r="K337" s="4">
        <v>268990.96999999997</v>
      </c>
      <c r="L337" s="4">
        <v>0</v>
      </c>
    </row>
    <row r="338" spans="1:12">
      <c r="A338" s="1">
        <v>1</v>
      </c>
      <c r="B338">
        <v>2018</v>
      </c>
      <c r="C338" s="48" t="str">
        <f t="shared" si="5"/>
        <v>MFY18</v>
      </c>
      <c r="D338" t="s">
        <v>16</v>
      </c>
      <c r="E338" t="s">
        <v>13</v>
      </c>
      <c r="F338" t="s">
        <v>12</v>
      </c>
      <c r="G338" s="4">
        <v>179763.68</v>
      </c>
      <c r="H338" s="4">
        <v>144666.5</v>
      </c>
      <c r="I338" s="4">
        <v>0</v>
      </c>
      <c r="J338" s="4">
        <v>55683.55</v>
      </c>
      <c r="K338" s="4">
        <v>78718.3</v>
      </c>
      <c r="L338" s="4">
        <v>9189.19</v>
      </c>
    </row>
    <row r="339" spans="1:12">
      <c r="A339" s="1">
        <v>1</v>
      </c>
      <c r="B339">
        <v>2018</v>
      </c>
      <c r="C339" s="48" t="str">
        <f t="shared" si="5"/>
        <v>MFY18</v>
      </c>
      <c r="D339" t="s">
        <v>17</v>
      </c>
      <c r="E339" t="s">
        <v>12</v>
      </c>
      <c r="F339" t="s">
        <v>12</v>
      </c>
      <c r="G339" s="4">
        <v>1127250.77</v>
      </c>
      <c r="H339" s="4">
        <v>1124404.25</v>
      </c>
      <c r="I339" s="4">
        <v>0</v>
      </c>
      <c r="J339" s="4">
        <v>55512.43</v>
      </c>
      <c r="K339" s="4">
        <v>1068891.82</v>
      </c>
      <c r="L339" s="4">
        <v>0</v>
      </c>
    </row>
    <row r="340" spans="1:12">
      <c r="A340" s="1">
        <v>1</v>
      </c>
      <c r="B340">
        <v>2018</v>
      </c>
      <c r="C340" s="48" t="str">
        <f t="shared" si="5"/>
        <v>MFY18</v>
      </c>
      <c r="D340" t="s">
        <v>17</v>
      </c>
      <c r="E340" t="s">
        <v>13</v>
      </c>
      <c r="F340" t="s">
        <v>12</v>
      </c>
      <c r="G340" s="4">
        <v>64373.33</v>
      </c>
      <c r="H340" s="4">
        <v>22677.66</v>
      </c>
      <c r="I340" s="4">
        <v>0</v>
      </c>
      <c r="J340" s="4">
        <v>381.6</v>
      </c>
      <c r="K340" s="4">
        <v>21711.56</v>
      </c>
      <c r="L340" s="4">
        <v>188.35</v>
      </c>
    </row>
    <row r="341" spans="1:12">
      <c r="A341" s="1">
        <v>1</v>
      </c>
      <c r="B341">
        <v>2018</v>
      </c>
      <c r="C341" s="48" t="str">
        <f t="shared" si="5"/>
        <v>MFY18</v>
      </c>
      <c r="D341" t="s">
        <v>18</v>
      </c>
      <c r="E341" t="s">
        <v>12</v>
      </c>
      <c r="F341" t="s">
        <v>12</v>
      </c>
      <c r="G341" s="4">
        <v>745974.62</v>
      </c>
      <c r="H341" s="4">
        <v>758900.94</v>
      </c>
      <c r="I341" s="4">
        <v>0</v>
      </c>
      <c r="J341" s="4">
        <v>276854.45</v>
      </c>
      <c r="K341" s="4">
        <v>473960.38</v>
      </c>
      <c r="L341" s="4">
        <v>744.91</v>
      </c>
    </row>
    <row r="342" spans="1:12">
      <c r="A342" s="1">
        <v>1</v>
      </c>
      <c r="B342">
        <v>2018</v>
      </c>
      <c r="C342" s="48" t="str">
        <f t="shared" si="5"/>
        <v>MFY18</v>
      </c>
      <c r="D342" t="s">
        <v>18</v>
      </c>
      <c r="E342" t="s">
        <v>13</v>
      </c>
      <c r="F342" t="s">
        <v>12</v>
      </c>
      <c r="G342" s="4">
        <v>1759.3</v>
      </c>
      <c r="H342" s="4">
        <v>1586.35</v>
      </c>
      <c r="I342" s="4">
        <v>0</v>
      </c>
      <c r="J342" s="4">
        <v>830.78</v>
      </c>
      <c r="K342" s="4">
        <v>755.57</v>
      </c>
      <c r="L342" s="4">
        <v>0</v>
      </c>
    </row>
    <row r="343" spans="1:12">
      <c r="A343" s="1">
        <v>1</v>
      </c>
      <c r="B343">
        <v>2018</v>
      </c>
      <c r="C343" s="48" t="str">
        <f t="shared" si="5"/>
        <v>MFY18</v>
      </c>
      <c r="D343" t="s">
        <v>19</v>
      </c>
      <c r="E343" t="s">
        <v>12</v>
      </c>
      <c r="F343" t="s">
        <v>12</v>
      </c>
      <c r="G343" s="4">
        <v>551197.44999999995</v>
      </c>
      <c r="H343" s="4">
        <v>550487.96</v>
      </c>
      <c r="I343" s="4">
        <v>0</v>
      </c>
      <c r="J343" s="4">
        <v>3310.89</v>
      </c>
      <c r="K343" s="4">
        <v>547177.06999999995</v>
      </c>
      <c r="L343" s="4">
        <v>0</v>
      </c>
    </row>
    <row r="344" spans="1:12">
      <c r="A344" s="1">
        <v>1</v>
      </c>
      <c r="B344">
        <v>2018</v>
      </c>
      <c r="C344" s="48" t="str">
        <f t="shared" si="5"/>
        <v>MFY18</v>
      </c>
      <c r="D344" t="s">
        <v>19</v>
      </c>
      <c r="E344" t="s">
        <v>13</v>
      </c>
      <c r="F344" t="s">
        <v>12</v>
      </c>
      <c r="G344" s="4">
        <v>12511.86</v>
      </c>
      <c r="H344" s="4">
        <v>12511.86</v>
      </c>
      <c r="I344" s="4">
        <v>0</v>
      </c>
      <c r="J344" s="4">
        <v>0</v>
      </c>
      <c r="K344" s="4">
        <v>12511.86</v>
      </c>
      <c r="L344" s="4">
        <v>0</v>
      </c>
    </row>
    <row r="345" spans="1:12">
      <c r="A345" s="1">
        <v>1</v>
      </c>
      <c r="B345">
        <v>2018</v>
      </c>
      <c r="C345" s="48" t="str">
        <f t="shared" si="5"/>
        <v>MFY18</v>
      </c>
      <c r="D345" t="s">
        <v>20</v>
      </c>
      <c r="E345" t="s">
        <v>12</v>
      </c>
      <c r="F345" t="s">
        <v>12</v>
      </c>
      <c r="G345" s="4">
        <v>1087311.3400000001</v>
      </c>
      <c r="H345" s="4">
        <v>983642.94</v>
      </c>
      <c r="I345" s="4">
        <v>0</v>
      </c>
      <c r="J345" s="4">
        <v>320589.32</v>
      </c>
      <c r="K345" s="4">
        <v>622999.63</v>
      </c>
      <c r="L345" s="4">
        <v>27844.21</v>
      </c>
    </row>
    <row r="346" spans="1:12">
      <c r="A346" s="1">
        <v>1</v>
      </c>
      <c r="B346">
        <v>2018</v>
      </c>
      <c r="C346" s="48" t="str">
        <f t="shared" si="5"/>
        <v>MFY18</v>
      </c>
      <c r="D346" t="s">
        <v>21</v>
      </c>
      <c r="E346" t="s">
        <v>12</v>
      </c>
      <c r="F346" t="s">
        <v>12</v>
      </c>
      <c r="G346" s="4">
        <v>2969374.69</v>
      </c>
      <c r="H346" s="4">
        <v>3005389.63</v>
      </c>
      <c r="I346" s="4">
        <v>0</v>
      </c>
      <c r="J346" s="4">
        <v>737236.11</v>
      </c>
      <c r="K346" s="4">
        <v>2224952.81</v>
      </c>
      <c r="L346" s="4">
        <v>8834.5400000000009</v>
      </c>
    </row>
    <row r="347" spans="1:12">
      <c r="A347" s="1">
        <v>1</v>
      </c>
      <c r="B347">
        <v>2018</v>
      </c>
      <c r="C347" s="48" t="str">
        <f t="shared" si="5"/>
        <v>MFY18</v>
      </c>
      <c r="D347" t="s">
        <v>21</v>
      </c>
      <c r="E347" t="s">
        <v>13</v>
      </c>
      <c r="F347" t="s">
        <v>12</v>
      </c>
      <c r="G347" s="4">
        <v>47261.18</v>
      </c>
      <c r="H347" s="4">
        <v>49473.33</v>
      </c>
      <c r="I347" s="4">
        <v>0</v>
      </c>
      <c r="J347" s="4">
        <v>49473.33</v>
      </c>
      <c r="K347" s="4">
        <v>0</v>
      </c>
      <c r="L347" s="4">
        <v>0</v>
      </c>
    </row>
    <row r="348" spans="1:12">
      <c r="A348" s="1">
        <v>1</v>
      </c>
      <c r="B348">
        <v>2018</v>
      </c>
      <c r="C348" s="48" t="str">
        <f t="shared" si="5"/>
        <v>MFY18</v>
      </c>
      <c r="D348" t="s">
        <v>22</v>
      </c>
      <c r="E348" t="s">
        <v>12</v>
      </c>
      <c r="F348" t="s">
        <v>12</v>
      </c>
      <c r="G348" s="4">
        <v>97874.59</v>
      </c>
      <c r="H348" s="4">
        <v>94286.99</v>
      </c>
      <c r="I348" s="4">
        <v>0</v>
      </c>
      <c r="J348" s="4">
        <v>42445.599999999999</v>
      </c>
      <c r="K348" s="4">
        <v>51841.39</v>
      </c>
      <c r="L348" s="4">
        <v>0</v>
      </c>
    </row>
    <row r="349" spans="1:12">
      <c r="A349" s="1">
        <v>1</v>
      </c>
      <c r="B349">
        <v>2018</v>
      </c>
      <c r="C349" s="48" t="str">
        <f t="shared" si="5"/>
        <v>MFY18</v>
      </c>
      <c r="D349" t="s">
        <v>23</v>
      </c>
      <c r="E349" t="s">
        <v>12</v>
      </c>
      <c r="F349" t="s">
        <v>12</v>
      </c>
      <c r="G349" s="4">
        <v>620207.81000000006</v>
      </c>
      <c r="H349" s="4">
        <v>858275.65</v>
      </c>
      <c r="I349" s="4">
        <v>0</v>
      </c>
      <c r="J349" s="4">
        <v>209489.75</v>
      </c>
      <c r="K349" s="4">
        <v>647888.15</v>
      </c>
      <c r="L349" s="4">
        <v>0</v>
      </c>
    </row>
    <row r="350" spans="1:12">
      <c r="A350" s="1">
        <v>1</v>
      </c>
      <c r="B350">
        <v>2018</v>
      </c>
      <c r="C350" s="48" t="str">
        <f t="shared" si="5"/>
        <v>MFY18</v>
      </c>
      <c r="D350" t="s">
        <v>23</v>
      </c>
      <c r="E350" t="s">
        <v>13</v>
      </c>
      <c r="F350" t="s">
        <v>12</v>
      </c>
      <c r="G350" s="4">
        <v>14389.01</v>
      </c>
      <c r="H350" s="4">
        <v>9751.91</v>
      </c>
      <c r="I350" s="4">
        <v>0</v>
      </c>
      <c r="J350" s="4">
        <v>3053.1</v>
      </c>
      <c r="K350" s="4">
        <v>6548.94</v>
      </c>
      <c r="L350" s="4">
        <v>149.87</v>
      </c>
    </row>
    <row r="351" spans="1:12">
      <c r="A351" s="1">
        <v>1</v>
      </c>
      <c r="B351">
        <v>2018</v>
      </c>
      <c r="C351" s="48" t="str">
        <f t="shared" si="5"/>
        <v>MFY18</v>
      </c>
      <c r="D351" t="s">
        <v>24</v>
      </c>
      <c r="E351" t="s">
        <v>12</v>
      </c>
      <c r="F351" t="s">
        <v>12</v>
      </c>
      <c r="G351" s="4">
        <v>191.15</v>
      </c>
      <c r="H351" s="4">
        <v>161.72999999999999</v>
      </c>
      <c r="I351" s="4">
        <v>0</v>
      </c>
      <c r="J351" s="4">
        <v>66.5</v>
      </c>
      <c r="K351" s="4">
        <v>95.23</v>
      </c>
      <c r="L351" s="4">
        <v>0</v>
      </c>
    </row>
    <row r="352" spans="1:12">
      <c r="A352" s="1">
        <v>1</v>
      </c>
      <c r="B352">
        <v>2018</v>
      </c>
      <c r="C352" s="48" t="str">
        <f t="shared" si="5"/>
        <v>MFY18</v>
      </c>
      <c r="D352" t="s">
        <v>25</v>
      </c>
      <c r="E352" t="s">
        <v>12</v>
      </c>
      <c r="F352" t="s">
        <v>12</v>
      </c>
      <c r="G352" s="4">
        <v>333527.86</v>
      </c>
      <c r="H352" s="4">
        <v>324293.03999999998</v>
      </c>
      <c r="I352" s="4">
        <v>0</v>
      </c>
      <c r="J352" s="4">
        <v>187612.93</v>
      </c>
      <c r="K352" s="4">
        <v>130318.75</v>
      </c>
      <c r="L352" s="4">
        <v>3832.5</v>
      </c>
    </row>
    <row r="353" spans="1:12">
      <c r="A353" s="1">
        <v>1</v>
      </c>
      <c r="B353">
        <v>2018</v>
      </c>
      <c r="C353" s="48" t="str">
        <f t="shared" si="5"/>
        <v>MFY18</v>
      </c>
      <c r="D353" t="s">
        <v>25</v>
      </c>
      <c r="E353" t="s">
        <v>13</v>
      </c>
      <c r="F353" t="s">
        <v>12</v>
      </c>
      <c r="G353" s="4">
        <v>2261.46</v>
      </c>
      <c r="H353" s="4">
        <v>2220.37</v>
      </c>
      <c r="I353" s="4">
        <v>0</v>
      </c>
      <c r="J353" s="4">
        <v>14.71</v>
      </c>
      <c r="K353" s="4">
        <v>2205.66</v>
      </c>
      <c r="L353" s="4">
        <v>0</v>
      </c>
    </row>
    <row r="354" spans="1:12">
      <c r="A354" s="1">
        <v>1</v>
      </c>
      <c r="B354">
        <v>2018</v>
      </c>
      <c r="C354" s="48" t="str">
        <f t="shared" si="5"/>
        <v>MFY18</v>
      </c>
      <c r="D354" t="s">
        <v>26</v>
      </c>
      <c r="E354" t="s">
        <v>12</v>
      </c>
      <c r="F354" t="s">
        <v>12</v>
      </c>
      <c r="G354" s="4">
        <v>1655137.08</v>
      </c>
      <c r="H354" s="4">
        <v>6025.61</v>
      </c>
      <c r="I354" s="4">
        <v>0</v>
      </c>
      <c r="J354" s="4">
        <v>1366.95</v>
      </c>
      <c r="K354" s="4">
        <v>4518.3599999999997</v>
      </c>
      <c r="L354" s="4">
        <v>140.30000000000001</v>
      </c>
    </row>
    <row r="355" spans="1:12">
      <c r="A355" s="1">
        <v>1</v>
      </c>
      <c r="B355">
        <v>2018</v>
      </c>
      <c r="C355" s="48" t="str">
        <f t="shared" si="5"/>
        <v>MFY18</v>
      </c>
      <c r="D355" t="s">
        <v>26</v>
      </c>
      <c r="E355" t="s">
        <v>12</v>
      </c>
      <c r="F355" t="s">
        <v>13</v>
      </c>
      <c r="G355" s="4">
        <v>1333416.78</v>
      </c>
      <c r="H355" s="4">
        <v>0</v>
      </c>
      <c r="I355" s="4">
        <v>0</v>
      </c>
      <c r="J355" s="4">
        <v>0</v>
      </c>
      <c r="K355" s="4">
        <v>0</v>
      </c>
      <c r="L355" s="4">
        <v>0</v>
      </c>
    </row>
    <row r="356" spans="1:12">
      <c r="A356" s="1">
        <v>1</v>
      </c>
      <c r="B356">
        <v>2018</v>
      </c>
      <c r="C356" s="48" t="str">
        <f t="shared" si="5"/>
        <v>MFY18</v>
      </c>
      <c r="D356" t="s">
        <v>26</v>
      </c>
      <c r="E356" t="s">
        <v>13</v>
      </c>
      <c r="F356" t="s">
        <v>12</v>
      </c>
      <c r="G356" s="4">
        <v>147369.32999999999</v>
      </c>
      <c r="H356" s="4">
        <v>9774.1200000000008</v>
      </c>
      <c r="I356" s="4">
        <v>0</v>
      </c>
      <c r="J356" s="4">
        <v>4397.49</v>
      </c>
      <c r="K356" s="4">
        <v>4922.8900000000003</v>
      </c>
      <c r="L356" s="4">
        <v>453.74</v>
      </c>
    </row>
    <row r="357" spans="1:12">
      <c r="A357" s="1">
        <v>1</v>
      </c>
      <c r="B357">
        <v>2018</v>
      </c>
      <c r="C357" s="48" t="str">
        <f t="shared" si="5"/>
        <v>MFY18</v>
      </c>
      <c r="D357" t="s">
        <v>26</v>
      </c>
      <c r="E357" t="s">
        <v>13</v>
      </c>
      <c r="F357" t="s">
        <v>13</v>
      </c>
      <c r="G357" s="4">
        <v>1007.86</v>
      </c>
      <c r="H357" s="4">
        <v>0</v>
      </c>
      <c r="I357" s="4">
        <v>0</v>
      </c>
      <c r="J357" s="4">
        <v>0</v>
      </c>
      <c r="K357" s="4">
        <v>0</v>
      </c>
      <c r="L357" s="4">
        <v>0</v>
      </c>
    </row>
    <row r="358" spans="1:12">
      <c r="A358" s="1">
        <v>2</v>
      </c>
      <c r="B358">
        <v>2018</v>
      </c>
      <c r="C358" s="48" t="str">
        <f t="shared" si="5"/>
        <v>MFY19</v>
      </c>
      <c r="D358" t="s">
        <v>11</v>
      </c>
      <c r="E358" t="s">
        <v>12</v>
      </c>
      <c r="F358" t="s">
        <v>12</v>
      </c>
      <c r="G358" s="4">
        <v>30418690.300000001</v>
      </c>
      <c r="H358" s="4">
        <v>28781497.100000001</v>
      </c>
      <c r="I358" s="4">
        <v>14216.87</v>
      </c>
      <c r="J358" s="4">
        <v>27932750.23</v>
      </c>
      <c r="K358" s="4">
        <v>609643.78</v>
      </c>
      <c r="L358" s="4">
        <v>223248</v>
      </c>
    </row>
    <row r="359" spans="1:12">
      <c r="A359" s="1">
        <v>2</v>
      </c>
      <c r="B359">
        <v>2018</v>
      </c>
      <c r="C359" s="48" t="str">
        <f t="shared" si="5"/>
        <v>MFY19</v>
      </c>
      <c r="D359" t="s">
        <v>11</v>
      </c>
      <c r="E359" t="s">
        <v>13</v>
      </c>
      <c r="F359" t="s">
        <v>12</v>
      </c>
      <c r="G359" s="4">
        <v>119772.58</v>
      </c>
      <c r="H359" s="4">
        <v>73437.56</v>
      </c>
      <c r="I359" s="4">
        <v>0</v>
      </c>
      <c r="J359" s="4">
        <v>62836.45</v>
      </c>
      <c r="K359" s="4">
        <v>7243.54</v>
      </c>
      <c r="L359" s="4">
        <v>3327.48</v>
      </c>
    </row>
    <row r="360" spans="1:12">
      <c r="A360" s="1">
        <v>2</v>
      </c>
      <c r="B360">
        <v>2018</v>
      </c>
      <c r="C360" s="48" t="str">
        <f t="shared" si="5"/>
        <v>MFY19</v>
      </c>
      <c r="D360" t="s">
        <v>14</v>
      </c>
      <c r="E360" t="s">
        <v>12</v>
      </c>
      <c r="F360" t="s">
        <v>12</v>
      </c>
      <c r="G360" s="4">
        <v>10681323.18</v>
      </c>
      <c r="H360" s="4">
        <v>10573194.880000001</v>
      </c>
      <c r="I360" s="4">
        <v>21850.81</v>
      </c>
      <c r="J360" s="4">
        <v>10428848.9</v>
      </c>
      <c r="K360" s="4">
        <v>105067.39</v>
      </c>
      <c r="L360" s="4">
        <v>17230.41</v>
      </c>
    </row>
    <row r="361" spans="1:12">
      <c r="A361" s="1">
        <v>2</v>
      </c>
      <c r="B361">
        <v>2018</v>
      </c>
      <c r="C361" s="48" t="str">
        <f t="shared" si="5"/>
        <v>MFY19</v>
      </c>
      <c r="D361" t="s">
        <v>14</v>
      </c>
      <c r="E361" t="s">
        <v>13</v>
      </c>
      <c r="F361" t="s">
        <v>12</v>
      </c>
      <c r="G361" s="4">
        <v>896028.2</v>
      </c>
      <c r="H361" s="4">
        <v>664067.44999999995</v>
      </c>
      <c r="I361" s="4">
        <v>0</v>
      </c>
      <c r="J361" s="4">
        <v>619380.19999999995</v>
      </c>
      <c r="K361" s="4">
        <v>33505.18</v>
      </c>
      <c r="L361" s="4">
        <v>11114.44</v>
      </c>
    </row>
    <row r="362" spans="1:12">
      <c r="A362" s="1">
        <v>2</v>
      </c>
      <c r="B362">
        <v>2018</v>
      </c>
      <c r="C362" s="48" t="str">
        <f t="shared" si="5"/>
        <v>MFY19</v>
      </c>
      <c r="D362" t="s">
        <v>15</v>
      </c>
      <c r="E362" t="s">
        <v>12</v>
      </c>
      <c r="F362" t="s">
        <v>12</v>
      </c>
      <c r="G362" s="4">
        <v>1012196.97</v>
      </c>
      <c r="H362" s="4">
        <v>962848.27</v>
      </c>
      <c r="I362" s="4">
        <v>1434.47</v>
      </c>
      <c r="J362" s="4">
        <v>957354.87</v>
      </c>
      <c r="K362" s="4">
        <v>2870.09</v>
      </c>
      <c r="L362" s="4">
        <v>766.9</v>
      </c>
    </row>
    <row r="363" spans="1:12">
      <c r="A363" s="1">
        <v>2</v>
      </c>
      <c r="B363">
        <v>2018</v>
      </c>
      <c r="C363" s="48" t="str">
        <f t="shared" si="5"/>
        <v>MFY19</v>
      </c>
      <c r="D363" t="s">
        <v>15</v>
      </c>
      <c r="E363" t="s">
        <v>13</v>
      </c>
      <c r="F363" t="s">
        <v>12</v>
      </c>
      <c r="G363" s="4">
        <v>29579.97</v>
      </c>
      <c r="H363" s="4">
        <v>29181.69</v>
      </c>
      <c r="I363" s="4">
        <v>0</v>
      </c>
      <c r="J363" s="4">
        <v>29166.31</v>
      </c>
      <c r="K363" s="4">
        <v>15.38</v>
      </c>
      <c r="L363" s="4">
        <v>0</v>
      </c>
    </row>
    <row r="364" spans="1:12">
      <c r="A364" s="1">
        <v>2</v>
      </c>
      <c r="B364">
        <v>2018</v>
      </c>
      <c r="C364" s="48" t="str">
        <f t="shared" si="5"/>
        <v>MFY19</v>
      </c>
      <c r="D364" t="s">
        <v>16</v>
      </c>
      <c r="E364" t="s">
        <v>12</v>
      </c>
      <c r="F364" t="s">
        <v>12</v>
      </c>
      <c r="G364" s="4">
        <v>339510.01</v>
      </c>
      <c r="H364" s="4">
        <v>338513.7</v>
      </c>
      <c r="I364" s="4">
        <v>6107.62</v>
      </c>
      <c r="J364" s="4">
        <v>331973.98</v>
      </c>
      <c r="K364" s="4">
        <v>432.1</v>
      </c>
      <c r="L364" s="4">
        <v>0</v>
      </c>
    </row>
    <row r="365" spans="1:12">
      <c r="A365" s="1">
        <v>2</v>
      </c>
      <c r="B365">
        <v>2018</v>
      </c>
      <c r="C365" s="48" t="str">
        <f t="shared" si="5"/>
        <v>MFY19</v>
      </c>
      <c r="D365" t="s">
        <v>16</v>
      </c>
      <c r="E365" t="s">
        <v>13</v>
      </c>
      <c r="F365" t="s">
        <v>12</v>
      </c>
      <c r="G365" s="4">
        <v>184809.82</v>
      </c>
      <c r="H365" s="4">
        <v>149166.79</v>
      </c>
      <c r="I365" s="4">
        <v>0</v>
      </c>
      <c r="J365" s="4">
        <v>140254.75</v>
      </c>
      <c r="K365" s="4">
        <v>4546.66</v>
      </c>
      <c r="L365" s="4">
        <v>4365.38</v>
      </c>
    </row>
    <row r="366" spans="1:12">
      <c r="A366" s="1">
        <v>2</v>
      </c>
      <c r="B366">
        <v>2018</v>
      </c>
      <c r="C366" s="48" t="str">
        <f t="shared" si="5"/>
        <v>MFY19</v>
      </c>
      <c r="D366" t="s">
        <v>17</v>
      </c>
      <c r="E366" t="s">
        <v>12</v>
      </c>
      <c r="F366" t="s">
        <v>12</v>
      </c>
      <c r="G366" s="4">
        <v>1072866.17</v>
      </c>
      <c r="H366" s="4">
        <v>1070204.94</v>
      </c>
      <c r="I366" s="4">
        <v>0</v>
      </c>
      <c r="J366" s="4">
        <v>1070204.94</v>
      </c>
      <c r="K366" s="4">
        <v>0</v>
      </c>
      <c r="L366" s="4">
        <v>0</v>
      </c>
    </row>
    <row r="367" spans="1:12">
      <c r="A367" s="1">
        <v>2</v>
      </c>
      <c r="B367">
        <v>2018</v>
      </c>
      <c r="C367" s="48" t="str">
        <f t="shared" si="5"/>
        <v>MFY19</v>
      </c>
      <c r="D367" t="s">
        <v>17</v>
      </c>
      <c r="E367" t="s">
        <v>13</v>
      </c>
      <c r="F367" t="s">
        <v>12</v>
      </c>
      <c r="G367" s="4">
        <v>62708.84</v>
      </c>
      <c r="H367" s="4">
        <v>17566.3</v>
      </c>
      <c r="I367" s="4">
        <v>0</v>
      </c>
      <c r="J367" s="4">
        <v>17420.84</v>
      </c>
      <c r="K367" s="4">
        <v>73.05</v>
      </c>
      <c r="L367" s="4">
        <v>72.41</v>
      </c>
    </row>
    <row r="368" spans="1:12">
      <c r="A368" s="1">
        <v>2</v>
      </c>
      <c r="B368">
        <v>2018</v>
      </c>
      <c r="C368" s="48" t="str">
        <f t="shared" si="5"/>
        <v>MFY19</v>
      </c>
      <c r="D368" t="s">
        <v>18</v>
      </c>
      <c r="E368" t="s">
        <v>12</v>
      </c>
      <c r="F368" t="s">
        <v>12</v>
      </c>
      <c r="G368" s="4">
        <v>677575.87</v>
      </c>
      <c r="H368" s="4">
        <v>673163.14</v>
      </c>
      <c r="I368" s="4">
        <v>7042.08</v>
      </c>
      <c r="J368" s="4">
        <v>665091.39</v>
      </c>
      <c r="K368" s="4">
        <v>1029.67</v>
      </c>
      <c r="L368" s="4">
        <v>0</v>
      </c>
    </row>
    <row r="369" spans="1:12">
      <c r="A369" s="1">
        <v>2</v>
      </c>
      <c r="B369">
        <v>2018</v>
      </c>
      <c r="C369" s="48" t="str">
        <f t="shared" si="5"/>
        <v>MFY19</v>
      </c>
      <c r="D369" t="s">
        <v>18</v>
      </c>
      <c r="E369" t="s">
        <v>13</v>
      </c>
      <c r="F369" t="s">
        <v>12</v>
      </c>
      <c r="G369" s="4">
        <v>1759.3</v>
      </c>
      <c r="H369" s="4">
        <v>1563.29</v>
      </c>
      <c r="I369" s="4">
        <v>0</v>
      </c>
      <c r="J369" s="4">
        <v>1563.29</v>
      </c>
      <c r="K369" s="4">
        <v>0</v>
      </c>
      <c r="L369" s="4">
        <v>0</v>
      </c>
    </row>
    <row r="370" spans="1:12">
      <c r="A370" s="1">
        <v>2</v>
      </c>
      <c r="B370">
        <v>2018</v>
      </c>
      <c r="C370" s="48" t="str">
        <f t="shared" si="5"/>
        <v>MFY19</v>
      </c>
      <c r="D370" t="s">
        <v>19</v>
      </c>
      <c r="E370" t="s">
        <v>12</v>
      </c>
      <c r="F370" t="s">
        <v>12</v>
      </c>
      <c r="G370" s="4">
        <v>496819.69</v>
      </c>
      <c r="H370" s="4">
        <v>496191.93</v>
      </c>
      <c r="I370" s="4">
        <v>0</v>
      </c>
      <c r="J370" s="4">
        <v>496191.93</v>
      </c>
      <c r="K370" s="4">
        <v>0</v>
      </c>
      <c r="L370" s="4">
        <v>0</v>
      </c>
    </row>
    <row r="371" spans="1:12">
      <c r="A371" s="1">
        <v>2</v>
      </c>
      <c r="B371">
        <v>2018</v>
      </c>
      <c r="C371" s="48" t="str">
        <f t="shared" si="5"/>
        <v>MFY19</v>
      </c>
      <c r="D371" t="s">
        <v>19</v>
      </c>
      <c r="E371" t="s">
        <v>13</v>
      </c>
      <c r="F371" t="s">
        <v>12</v>
      </c>
      <c r="G371" s="4">
        <v>11772</v>
      </c>
      <c r="H371" s="4">
        <v>11772</v>
      </c>
      <c r="I371" s="4">
        <v>0</v>
      </c>
      <c r="J371" s="4">
        <v>11772</v>
      </c>
      <c r="K371" s="4">
        <v>0</v>
      </c>
      <c r="L371" s="4">
        <v>0</v>
      </c>
    </row>
    <row r="372" spans="1:12">
      <c r="A372" s="1">
        <v>2</v>
      </c>
      <c r="B372">
        <v>2018</v>
      </c>
      <c r="C372" s="48" t="str">
        <f t="shared" si="5"/>
        <v>MFY19</v>
      </c>
      <c r="D372" t="s">
        <v>20</v>
      </c>
      <c r="E372" t="s">
        <v>12</v>
      </c>
      <c r="F372" t="s">
        <v>12</v>
      </c>
      <c r="G372" s="4">
        <v>1009025.72</v>
      </c>
      <c r="H372" s="4">
        <v>915880.7</v>
      </c>
      <c r="I372" s="4">
        <v>60.76</v>
      </c>
      <c r="J372" s="4">
        <v>891471.47</v>
      </c>
      <c r="K372" s="4">
        <v>16833.439999999999</v>
      </c>
      <c r="L372" s="4">
        <v>7505.22</v>
      </c>
    </row>
    <row r="373" spans="1:12">
      <c r="A373" s="1">
        <v>2</v>
      </c>
      <c r="B373">
        <v>2018</v>
      </c>
      <c r="C373" s="48" t="str">
        <f t="shared" si="5"/>
        <v>MFY19</v>
      </c>
      <c r="D373" t="s">
        <v>21</v>
      </c>
      <c r="E373" t="s">
        <v>12</v>
      </c>
      <c r="F373" t="s">
        <v>12</v>
      </c>
      <c r="G373" s="4">
        <v>2700517.9</v>
      </c>
      <c r="H373" s="4">
        <v>2703219.32</v>
      </c>
      <c r="I373" s="4">
        <v>1140.6300000000001</v>
      </c>
      <c r="J373" s="4">
        <v>2701854.16</v>
      </c>
      <c r="K373" s="4">
        <v>224.53</v>
      </c>
      <c r="L373" s="4">
        <v>0</v>
      </c>
    </row>
    <row r="374" spans="1:12">
      <c r="A374" s="1">
        <v>2</v>
      </c>
      <c r="B374">
        <v>2018</v>
      </c>
      <c r="C374" s="48" t="str">
        <f t="shared" si="5"/>
        <v>MFY19</v>
      </c>
      <c r="D374" t="s">
        <v>21</v>
      </c>
      <c r="E374" t="s">
        <v>13</v>
      </c>
      <c r="F374" t="s">
        <v>12</v>
      </c>
      <c r="G374" s="4">
        <v>57239.07</v>
      </c>
      <c r="H374" s="4">
        <v>57239.07</v>
      </c>
      <c r="I374" s="4">
        <v>0</v>
      </c>
      <c r="J374" s="4">
        <v>57239.07</v>
      </c>
      <c r="K374" s="4">
        <v>0</v>
      </c>
      <c r="L374" s="4">
        <v>0</v>
      </c>
    </row>
    <row r="375" spans="1:12">
      <c r="A375" s="1">
        <v>2</v>
      </c>
      <c r="B375">
        <v>2018</v>
      </c>
      <c r="C375" s="48" t="str">
        <f t="shared" si="5"/>
        <v>MFY19</v>
      </c>
      <c r="D375" t="s">
        <v>22</v>
      </c>
      <c r="E375" t="s">
        <v>12</v>
      </c>
      <c r="F375" t="s">
        <v>12</v>
      </c>
      <c r="G375" s="4">
        <v>83327.509999999995</v>
      </c>
      <c r="H375" s="4">
        <v>76212.42</v>
      </c>
      <c r="I375" s="4">
        <v>0</v>
      </c>
      <c r="J375" s="4">
        <v>76084.179999999993</v>
      </c>
      <c r="K375" s="4">
        <v>128.24</v>
      </c>
      <c r="L375" s="4">
        <v>0</v>
      </c>
    </row>
    <row r="376" spans="1:12">
      <c r="A376" s="1">
        <v>2</v>
      </c>
      <c r="B376">
        <v>2018</v>
      </c>
      <c r="C376" s="48" t="str">
        <f t="shared" si="5"/>
        <v>MFY19</v>
      </c>
      <c r="D376" t="s">
        <v>23</v>
      </c>
      <c r="E376" t="s">
        <v>12</v>
      </c>
      <c r="F376" t="s">
        <v>12</v>
      </c>
      <c r="G376" s="4">
        <v>969370.05</v>
      </c>
      <c r="H376" s="4">
        <v>898239.37</v>
      </c>
      <c r="I376" s="4">
        <v>0</v>
      </c>
      <c r="J376" s="4">
        <v>898239.37</v>
      </c>
      <c r="K376" s="4">
        <v>0</v>
      </c>
      <c r="L376" s="4">
        <v>0</v>
      </c>
    </row>
    <row r="377" spans="1:12">
      <c r="A377" s="1">
        <v>2</v>
      </c>
      <c r="B377">
        <v>2018</v>
      </c>
      <c r="C377" s="48" t="str">
        <f t="shared" si="5"/>
        <v>MFY19</v>
      </c>
      <c r="D377" t="s">
        <v>23</v>
      </c>
      <c r="E377" t="s">
        <v>13</v>
      </c>
      <c r="F377" t="s">
        <v>12</v>
      </c>
      <c r="G377" s="4">
        <v>11887.19</v>
      </c>
      <c r="H377" s="4">
        <v>10666.03</v>
      </c>
      <c r="I377" s="4">
        <v>0</v>
      </c>
      <c r="J377" s="4">
        <v>10516.16</v>
      </c>
      <c r="K377" s="4">
        <v>149.87</v>
      </c>
      <c r="L377" s="4">
        <v>0</v>
      </c>
    </row>
    <row r="378" spans="1:12">
      <c r="A378" s="1">
        <v>2</v>
      </c>
      <c r="B378">
        <v>2018</v>
      </c>
      <c r="C378" s="48" t="str">
        <f t="shared" si="5"/>
        <v>MFY19</v>
      </c>
      <c r="D378" t="s">
        <v>24</v>
      </c>
      <c r="E378" t="s">
        <v>12</v>
      </c>
      <c r="F378" t="s">
        <v>12</v>
      </c>
      <c r="G378" s="4">
        <v>160.93</v>
      </c>
      <c r="H378" s="4">
        <v>131.51</v>
      </c>
      <c r="I378" s="4">
        <v>0</v>
      </c>
      <c r="J378" s="4">
        <v>131.51</v>
      </c>
      <c r="K378" s="4">
        <v>0</v>
      </c>
      <c r="L378" s="4">
        <v>0</v>
      </c>
    </row>
    <row r="379" spans="1:12">
      <c r="A379" s="1">
        <v>2</v>
      </c>
      <c r="B379">
        <v>2018</v>
      </c>
      <c r="C379" s="48" t="str">
        <f t="shared" si="5"/>
        <v>MFY19</v>
      </c>
      <c r="D379" t="s">
        <v>25</v>
      </c>
      <c r="E379" t="s">
        <v>12</v>
      </c>
      <c r="F379" t="s">
        <v>12</v>
      </c>
      <c r="G379" s="4">
        <v>525816.21</v>
      </c>
      <c r="H379" s="4">
        <v>534508.12</v>
      </c>
      <c r="I379" s="4">
        <v>0</v>
      </c>
      <c r="J379" s="4">
        <v>526369</v>
      </c>
      <c r="K379" s="4">
        <v>5957.16</v>
      </c>
      <c r="L379" s="4">
        <v>2181.96</v>
      </c>
    </row>
    <row r="380" spans="1:12">
      <c r="A380" s="1">
        <v>2</v>
      </c>
      <c r="B380">
        <v>2018</v>
      </c>
      <c r="C380" s="48" t="str">
        <f t="shared" si="5"/>
        <v>MFY19</v>
      </c>
      <c r="D380" t="s">
        <v>25</v>
      </c>
      <c r="E380" t="s">
        <v>13</v>
      </c>
      <c r="F380" t="s">
        <v>12</v>
      </c>
      <c r="G380" s="4">
        <v>2220.37</v>
      </c>
      <c r="H380" s="4">
        <v>2220.37</v>
      </c>
      <c r="I380" s="4">
        <v>0</v>
      </c>
      <c r="J380" s="4">
        <v>2220.37</v>
      </c>
      <c r="K380" s="4">
        <v>0</v>
      </c>
      <c r="L380" s="4">
        <v>0</v>
      </c>
    </row>
    <row r="381" spans="1:12">
      <c r="A381" s="1">
        <v>2</v>
      </c>
      <c r="B381">
        <v>2018</v>
      </c>
      <c r="C381" s="48" t="str">
        <f t="shared" si="5"/>
        <v>MFY19</v>
      </c>
      <c r="D381" t="s">
        <v>26</v>
      </c>
      <c r="E381" t="s">
        <v>12</v>
      </c>
      <c r="F381" t="s">
        <v>12</v>
      </c>
      <c r="G381" s="4">
        <v>1466300.57</v>
      </c>
      <c r="H381" s="4">
        <v>10952.62</v>
      </c>
      <c r="I381" s="4">
        <v>0</v>
      </c>
      <c r="J381" s="4">
        <v>10952.62</v>
      </c>
      <c r="K381" s="4">
        <v>0</v>
      </c>
      <c r="L381" s="4">
        <v>0</v>
      </c>
    </row>
    <row r="382" spans="1:12">
      <c r="A382" s="1">
        <v>2</v>
      </c>
      <c r="B382">
        <v>2018</v>
      </c>
      <c r="C382" s="48" t="str">
        <f t="shared" si="5"/>
        <v>MFY19</v>
      </c>
      <c r="D382" t="s">
        <v>26</v>
      </c>
      <c r="E382" t="s">
        <v>12</v>
      </c>
      <c r="F382" t="s">
        <v>13</v>
      </c>
      <c r="G382" s="4">
        <v>1040545.06</v>
      </c>
      <c r="H382" s="4">
        <v>0</v>
      </c>
      <c r="I382" s="4">
        <v>0</v>
      </c>
      <c r="J382" s="4">
        <v>0</v>
      </c>
      <c r="K382" s="4">
        <v>0</v>
      </c>
      <c r="L382" s="4">
        <v>0</v>
      </c>
    </row>
    <row r="383" spans="1:12">
      <c r="A383" s="1">
        <v>2</v>
      </c>
      <c r="B383">
        <v>2018</v>
      </c>
      <c r="C383" s="48" t="str">
        <f t="shared" si="5"/>
        <v>MFY19</v>
      </c>
      <c r="D383" t="s">
        <v>26</v>
      </c>
      <c r="E383" t="s">
        <v>13</v>
      </c>
      <c r="F383" t="s">
        <v>12</v>
      </c>
      <c r="G383" s="4">
        <v>138523.57999999999</v>
      </c>
      <c r="H383" s="4">
        <v>9652.66</v>
      </c>
      <c r="I383" s="4">
        <v>0</v>
      </c>
      <c r="J383" s="4">
        <v>9198.92</v>
      </c>
      <c r="K383" s="4">
        <v>453.74</v>
      </c>
      <c r="L383" s="4">
        <v>0</v>
      </c>
    </row>
    <row r="384" spans="1:12">
      <c r="A384" s="1">
        <v>2</v>
      </c>
      <c r="B384">
        <v>2018</v>
      </c>
      <c r="C384" s="48" t="str">
        <f t="shared" si="5"/>
        <v>MFY19</v>
      </c>
      <c r="D384" t="s">
        <v>26</v>
      </c>
      <c r="E384" t="s">
        <v>13</v>
      </c>
      <c r="F384" t="s">
        <v>13</v>
      </c>
      <c r="G384" s="4">
        <v>1007.86</v>
      </c>
      <c r="H384" s="4">
        <v>0</v>
      </c>
      <c r="I384" s="4">
        <v>0</v>
      </c>
      <c r="J384" s="4">
        <v>0</v>
      </c>
      <c r="K384" s="4">
        <v>0</v>
      </c>
      <c r="L384" s="4">
        <v>0</v>
      </c>
    </row>
    <row r="385" spans="1:12">
      <c r="A385" s="1">
        <v>3</v>
      </c>
      <c r="B385">
        <v>2018</v>
      </c>
      <c r="C385" s="48" t="str">
        <f t="shared" si="5"/>
        <v>MFY19</v>
      </c>
      <c r="D385" t="s">
        <v>11</v>
      </c>
      <c r="E385" t="s">
        <v>12</v>
      </c>
      <c r="F385" t="s">
        <v>12</v>
      </c>
      <c r="G385" s="4">
        <v>31959406.449999999</v>
      </c>
      <c r="H385" s="4">
        <v>30519721.84</v>
      </c>
      <c r="I385" s="4">
        <v>12139.41</v>
      </c>
      <c r="J385" s="4">
        <v>29631193.82</v>
      </c>
      <c r="K385" s="4">
        <v>655381.64</v>
      </c>
      <c r="L385" s="4">
        <v>218265.14</v>
      </c>
    </row>
    <row r="386" spans="1:12">
      <c r="A386" s="1">
        <v>3</v>
      </c>
      <c r="B386">
        <v>2018</v>
      </c>
      <c r="C386" s="48" t="str">
        <f t="shared" si="5"/>
        <v>MFY19</v>
      </c>
      <c r="D386" t="s">
        <v>11</v>
      </c>
      <c r="E386" t="s">
        <v>13</v>
      </c>
      <c r="F386" t="s">
        <v>12</v>
      </c>
      <c r="G386" s="4">
        <v>123527.12</v>
      </c>
      <c r="H386" s="4">
        <v>83208.33</v>
      </c>
      <c r="I386" s="4">
        <v>0</v>
      </c>
      <c r="J386" s="4">
        <v>70908.44</v>
      </c>
      <c r="K386" s="4">
        <v>8625.8700000000008</v>
      </c>
      <c r="L386" s="4">
        <v>3630.92</v>
      </c>
    </row>
    <row r="387" spans="1:12">
      <c r="A387" s="1">
        <v>3</v>
      </c>
      <c r="B387">
        <v>2018</v>
      </c>
      <c r="C387" s="48" t="str">
        <f t="shared" ref="C387:C450" si="6">"MFY"&amp;IF(A387&lt;2,RIGHT(B387,2),RIGHT(B387+1,2))</f>
        <v>MFY19</v>
      </c>
      <c r="D387" t="s">
        <v>14</v>
      </c>
      <c r="E387" t="s">
        <v>12</v>
      </c>
      <c r="F387" t="s">
        <v>12</v>
      </c>
      <c r="G387" s="4">
        <v>10873950.460000001</v>
      </c>
      <c r="H387" s="4">
        <v>10892622.67</v>
      </c>
      <c r="I387" s="4">
        <v>16104.91</v>
      </c>
      <c r="J387" s="4">
        <v>10742052.109999999</v>
      </c>
      <c r="K387" s="4">
        <v>99551.86</v>
      </c>
      <c r="L387" s="4">
        <v>34491.18</v>
      </c>
    </row>
    <row r="388" spans="1:12">
      <c r="A388" s="1">
        <v>3</v>
      </c>
      <c r="B388">
        <v>2018</v>
      </c>
      <c r="C388" s="48" t="str">
        <f t="shared" si="6"/>
        <v>MFY19</v>
      </c>
      <c r="D388" t="s">
        <v>14</v>
      </c>
      <c r="E388" t="s">
        <v>13</v>
      </c>
      <c r="F388" t="s">
        <v>12</v>
      </c>
      <c r="G388" s="4">
        <v>989764.63</v>
      </c>
      <c r="H388" s="4">
        <v>742624.36</v>
      </c>
      <c r="I388" s="4">
        <v>0</v>
      </c>
      <c r="J388" s="4">
        <v>687525.27</v>
      </c>
      <c r="K388" s="4">
        <v>40525.43</v>
      </c>
      <c r="L388" s="4">
        <v>14492.04</v>
      </c>
    </row>
    <row r="389" spans="1:12">
      <c r="A389" s="1">
        <v>3</v>
      </c>
      <c r="B389">
        <v>2018</v>
      </c>
      <c r="C389" s="48" t="str">
        <f t="shared" si="6"/>
        <v>MFY19</v>
      </c>
      <c r="D389" t="s">
        <v>15</v>
      </c>
      <c r="E389" t="s">
        <v>12</v>
      </c>
      <c r="F389" t="s">
        <v>12</v>
      </c>
      <c r="G389" s="4">
        <v>923884.65</v>
      </c>
      <c r="H389" s="4">
        <v>974191.55</v>
      </c>
      <c r="I389" s="4">
        <v>0</v>
      </c>
      <c r="J389" s="4">
        <v>967718.62</v>
      </c>
      <c r="K389" s="4">
        <v>3709.31</v>
      </c>
      <c r="L389" s="4">
        <v>2098.8000000000002</v>
      </c>
    </row>
    <row r="390" spans="1:12">
      <c r="A390" s="1">
        <v>3</v>
      </c>
      <c r="B390">
        <v>2018</v>
      </c>
      <c r="C390" s="48" t="str">
        <f t="shared" si="6"/>
        <v>MFY19</v>
      </c>
      <c r="D390" t="s">
        <v>15</v>
      </c>
      <c r="E390" t="s">
        <v>13</v>
      </c>
      <c r="F390" t="s">
        <v>12</v>
      </c>
      <c r="G390" s="4">
        <v>30501.84</v>
      </c>
      <c r="H390" s="4">
        <v>30055.69</v>
      </c>
      <c r="I390" s="4">
        <v>0</v>
      </c>
      <c r="J390" s="4">
        <v>30040.31</v>
      </c>
      <c r="K390" s="4">
        <v>15.38</v>
      </c>
      <c r="L390" s="4">
        <v>0</v>
      </c>
    </row>
    <row r="391" spans="1:12">
      <c r="A391" s="1">
        <v>3</v>
      </c>
      <c r="B391">
        <v>2018</v>
      </c>
      <c r="C391" s="48" t="str">
        <f t="shared" si="6"/>
        <v>MFY19</v>
      </c>
      <c r="D391" t="s">
        <v>16</v>
      </c>
      <c r="E391" t="s">
        <v>12</v>
      </c>
      <c r="F391" t="s">
        <v>12</v>
      </c>
      <c r="G391" s="4">
        <v>301217.09000000003</v>
      </c>
      <c r="H391" s="4">
        <v>295701.84999999998</v>
      </c>
      <c r="I391" s="4">
        <v>0</v>
      </c>
      <c r="J391" s="4">
        <v>295436.82</v>
      </c>
      <c r="K391" s="4">
        <v>203.14</v>
      </c>
      <c r="L391" s="4">
        <v>61.89</v>
      </c>
    </row>
    <row r="392" spans="1:12">
      <c r="A392" s="1">
        <v>3</v>
      </c>
      <c r="B392">
        <v>2018</v>
      </c>
      <c r="C392" s="48" t="str">
        <f t="shared" si="6"/>
        <v>MFY19</v>
      </c>
      <c r="D392" t="s">
        <v>16</v>
      </c>
      <c r="E392" t="s">
        <v>13</v>
      </c>
      <c r="F392" t="s">
        <v>12</v>
      </c>
      <c r="G392" s="4">
        <v>185282.72</v>
      </c>
      <c r="H392" s="4">
        <v>150471.88</v>
      </c>
      <c r="I392" s="4">
        <v>0</v>
      </c>
      <c r="J392" s="4">
        <v>140365.31</v>
      </c>
      <c r="K392" s="4">
        <v>5641.89</v>
      </c>
      <c r="L392" s="4">
        <v>4464.68</v>
      </c>
    </row>
    <row r="393" spans="1:12">
      <c r="A393" s="1">
        <v>3</v>
      </c>
      <c r="B393">
        <v>2018</v>
      </c>
      <c r="C393" s="48" t="str">
        <f t="shared" si="6"/>
        <v>MFY19</v>
      </c>
      <c r="D393" t="s">
        <v>17</v>
      </c>
      <c r="E393" t="s">
        <v>12</v>
      </c>
      <c r="F393" t="s">
        <v>12</v>
      </c>
      <c r="G393" s="4">
        <v>1063609.67</v>
      </c>
      <c r="H393" s="4">
        <v>1056146.78</v>
      </c>
      <c r="I393" s="4">
        <v>0</v>
      </c>
      <c r="J393" s="4">
        <v>1056146.78</v>
      </c>
      <c r="K393" s="4">
        <v>0</v>
      </c>
      <c r="L393" s="4">
        <v>0</v>
      </c>
    </row>
    <row r="394" spans="1:12">
      <c r="A394" s="1">
        <v>3</v>
      </c>
      <c r="B394">
        <v>2018</v>
      </c>
      <c r="C394" s="48" t="str">
        <f t="shared" si="6"/>
        <v>MFY19</v>
      </c>
      <c r="D394" t="s">
        <v>17</v>
      </c>
      <c r="E394" t="s">
        <v>13</v>
      </c>
      <c r="F394" t="s">
        <v>12</v>
      </c>
      <c r="G394" s="4">
        <v>91381.27</v>
      </c>
      <c r="H394" s="4">
        <v>27226.799999999999</v>
      </c>
      <c r="I394" s="4">
        <v>0</v>
      </c>
      <c r="J394" s="4">
        <v>26188.25</v>
      </c>
      <c r="K394" s="4">
        <v>878.48</v>
      </c>
      <c r="L394" s="4">
        <v>160.07</v>
      </c>
    </row>
    <row r="395" spans="1:12">
      <c r="A395" s="1">
        <v>3</v>
      </c>
      <c r="B395">
        <v>2018</v>
      </c>
      <c r="C395" s="48" t="str">
        <f t="shared" si="6"/>
        <v>MFY19</v>
      </c>
      <c r="D395" t="s">
        <v>18</v>
      </c>
      <c r="E395" t="s">
        <v>12</v>
      </c>
      <c r="F395" t="s">
        <v>12</v>
      </c>
      <c r="G395" s="4">
        <v>797972.73</v>
      </c>
      <c r="H395" s="4">
        <v>795314.57</v>
      </c>
      <c r="I395" s="4">
        <v>0</v>
      </c>
      <c r="J395" s="4">
        <v>794820.4</v>
      </c>
      <c r="K395" s="4">
        <v>494.17</v>
      </c>
      <c r="L395" s="4">
        <v>0</v>
      </c>
    </row>
    <row r="396" spans="1:12">
      <c r="A396" s="1">
        <v>3</v>
      </c>
      <c r="B396">
        <v>2018</v>
      </c>
      <c r="C396" s="48" t="str">
        <f t="shared" si="6"/>
        <v>MFY19</v>
      </c>
      <c r="D396" t="s">
        <v>18</v>
      </c>
      <c r="E396" t="s">
        <v>13</v>
      </c>
      <c r="F396" t="s">
        <v>12</v>
      </c>
      <c r="G396" s="4">
        <v>1759.3</v>
      </c>
      <c r="H396" s="4">
        <v>1328.26</v>
      </c>
      <c r="I396" s="4">
        <v>0</v>
      </c>
      <c r="J396" s="4">
        <v>1328.26</v>
      </c>
      <c r="K396" s="4">
        <v>0</v>
      </c>
      <c r="L396" s="4">
        <v>0</v>
      </c>
    </row>
    <row r="397" spans="1:12">
      <c r="A397" s="1">
        <v>3</v>
      </c>
      <c r="B397">
        <v>2018</v>
      </c>
      <c r="C397" s="48" t="str">
        <f t="shared" si="6"/>
        <v>MFY19</v>
      </c>
      <c r="D397" t="s">
        <v>19</v>
      </c>
      <c r="E397" t="s">
        <v>12</v>
      </c>
      <c r="F397" t="s">
        <v>12</v>
      </c>
      <c r="G397" s="4">
        <v>515852.98</v>
      </c>
      <c r="H397" s="4">
        <v>515335.67</v>
      </c>
      <c r="I397" s="4">
        <v>0</v>
      </c>
      <c r="J397" s="4">
        <v>515335.67</v>
      </c>
      <c r="K397" s="4">
        <v>0</v>
      </c>
      <c r="L397" s="4">
        <v>0</v>
      </c>
    </row>
    <row r="398" spans="1:12">
      <c r="A398" s="1">
        <v>3</v>
      </c>
      <c r="B398">
        <v>2018</v>
      </c>
      <c r="C398" s="48" t="str">
        <f t="shared" si="6"/>
        <v>MFY19</v>
      </c>
      <c r="D398" t="s">
        <v>19</v>
      </c>
      <c r="E398" t="s">
        <v>13</v>
      </c>
      <c r="F398" t="s">
        <v>12</v>
      </c>
      <c r="G398" s="4">
        <v>13571.33</v>
      </c>
      <c r="H398" s="4">
        <v>13571.33</v>
      </c>
      <c r="I398" s="4">
        <v>0</v>
      </c>
      <c r="J398" s="4">
        <v>13571.33</v>
      </c>
      <c r="K398" s="4">
        <v>0</v>
      </c>
      <c r="L398" s="4">
        <v>0</v>
      </c>
    </row>
    <row r="399" spans="1:12">
      <c r="A399" s="1">
        <v>3</v>
      </c>
      <c r="B399">
        <v>2018</v>
      </c>
      <c r="C399" s="48" t="str">
        <f t="shared" si="6"/>
        <v>MFY19</v>
      </c>
      <c r="D399" t="s">
        <v>20</v>
      </c>
      <c r="E399" t="s">
        <v>12</v>
      </c>
      <c r="F399" t="s">
        <v>12</v>
      </c>
      <c r="G399" s="4">
        <v>1056349.96</v>
      </c>
      <c r="H399" s="4">
        <v>973379.76</v>
      </c>
      <c r="I399" s="4">
        <v>0</v>
      </c>
      <c r="J399" s="4">
        <v>950934.05</v>
      </c>
      <c r="K399" s="4">
        <v>16613.14</v>
      </c>
      <c r="L399" s="4">
        <v>5798.75</v>
      </c>
    </row>
    <row r="400" spans="1:12">
      <c r="A400" s="1">
        <v>3</v>
      </c>
      <c r="B400">
        <v>2018</v>
      </c>
      <c r="C400" s="48" t="str">
        <f t="shared" si="6"/>
        <v>MFY19</v>
      </c>
      <c r="D400" t="s">
        <v>21</v>
      </c>
      <c r="E400" t="s">
        <v>12</v>
      </c>
      <c r="F400" t="s">
        <v>12</v>
      </c>
      <c r="G400" s="4">
        <v>2474561.62</v>
      </c>
      <c r="H400" s="4">
        <v>2479438.5699999998</v>
      </c>
      <c r="I400" s="4">
        <v>0</v>
      </c>
      <c r="J400" s="4">
        <v>2479187.06</v>
      </c>
      <c r="K400" s="4">
        <v>251.51</v>
      </c>
      <c r="L400" s="4">
        <v>0</v>
      </c>
    </row>
    <row r="401" spans="1:12">
      <c r="A401" s="1">
        <v>3</v>
      </c>
      <c r="B401">
        <v>2018</v>
      </c>
      <c r="C401" s="48" t="str">
        <f t="shared" si="6"/>
        <v>MFY19</v>
      </c>
      <c r="D401" t="s">
        <v>21</v>
      </c>
      <c r="E401" t="s">
        <v>13</v>
      </c>
      <c r="F401" t="s">
        <v>12</v>
      </c>
      <c r="G401" s="4">
        <v>45020.77</v>
      </c>
      <c r="H401" s="4">
        <v>47872.07</v>
      </c>
      <c r="I401" s="4">
        <v>0</v>
      </c>
      <c r="J401" s="4">
        <v>47872.07</v>
      </c>
      <c r="K401" s="4">
        <v>0</v>
      </c>
      <c r="L401" s="4">
        <v>0</v>
      </c>
    </row>
    <row r="402" spans="1:12">
      <c r="A402" s="1">
        <v>3</v>
      </c>
      <c r="B402">
        <v>2018</v>
      </c>
      <c r="C402" s="48" t="str">
        <f t="shared" si="6"/>
        <v>MFY19</v>
      </c>
      <c r="D402" t="s">
        <v>22</v>
      </c>
      <c r="E402" t="s">
        <v>12</v>
      </c>
      <c r="F402" t="s">
        <v>12</v>
      </c>
      <c r="G402" s="4">
        <v>111157.38</v>
      </c>
      <c r="H402" s="4">
        <v>109789.99</v>
      </c>
      <c r="I402" s="4">
        <v>8850.91</v>
      </c>
      <c r="J402" s="4">
        <v>100810.84</v>
      </c>
      <c r="K402" s="4">
        <v>128.24</v>
      </c>
      <c r="L402" s="4">
        <v>0</v>
      </c>
    </row>
    <row r="403" spans="1:12">
      <c r="A403" s="1">
        <v>3</v>
      </c>
      <c r="B403">
        <v>2018</v>
      </c>
      <c r="C403" s="48" t="str">
        <f t="shared" si="6"/>
        <v>MFY19</v>
      </c>
      <c r="D403" t="s">
        <v>23</v>
      </c>
      <c r="E403" t="s">
        <v>12</v>
      </c>
      <c r="F403" t="s">
        <v>12</v>
      </c>
      <c r="G403" s="4">
        <v>1148931.1299999999</v>
      </c>
      <c r="H403" s="4">
        <v>1169791.8799999999</v>
      </c>
      <c r="I403" s="4">
        <v>5329.14</v>
      </c>
      <c r="J403" s="4">
        <v>1164462.74</v>
      </c>
      <c r="K403" s="4">
        <v>0</v>
      </c>
      <c r="L403" s="4">
        <v>0</v>
      </c>
    </row>
    <row r="404" spans="1:12">
      <c r="A404" s="1">
        <v>3</v>
      </c>
      <c r="B404">
        <v>2018</v>
      </c>
      <c r="C404" s="48" t="str">
        <f t="shared" si="6"/>
        <v>MFY19</v>
      </c>
      <c r="D404" t="s">
        <v>23</v>
      </c>
      <c r="E404" t="s">
        <v>13</v>
      </c>
      <c r="F404" t="s">
        <v>12</v>
      </c>
      <c r="G404" s="4">
        <v>16423.439999999999</v>
      </c>
      <c r="H404" s="4">
        <v>16257.05</v>
      </c>
      <c r="I404" s="4">
        <v>0</v>
      </c>
      <c r="J404" s="4">
        <v>16107.18</v>
      </c>
      <c r="K404" s="4">
        <v>149.87</v>
      </c>
      <c r="L404" s="4">
        <v>0</v>
      </c>
    </row>
    <row r="405" spans="1:12">
      <c r="A405" s="1">
        <v>3</v>
      </c>
      <c r="B405">
        <v>2018</v>
      </c>
      <c r="C405" s="48" t="str">
        <f t="shared" si="6"/>
        <v>MFY19</v>
      </c>
      <c r="D405" t="s">
        <v>24</v>
      </c>
      <c r="E405" t="s">
        <v>12</v>
      </c>
      <c r="F405" t="s">
        <v>12</v>
      </c>
      <c r="G405" s="4">
        <v>168.48</v>
      </c>
      <c r="H405" s="4">
        <v>139.06</v>
      </c>
      <c r="I405" s="4">
        <v>0</v>
      </c>
      <c r="J405" s="4">
        <v>139.06</v>
      </c>
      <c r="K405" s="4">
        <v>0</v>
      </c>
      <c r="L405" s="4">
        <v>0</v>
      </c>
    </row>
    <row r="406" spans="1:12">
      <c r="A406" s="1">
        <v>3</v>
      </c>
      <c r="B406">
        <v>2018</v>
      </c>
      <c r="C406" s="48" t="str">
        <f t="shared" si="6"/>
        <v>MFY19</v>
      </c>
      <c r="D406" t="s">
        <v>25</v>
      </c>
      <c r="E406" t="s">
        <v>12</v>
      </c>
      <c r="F406" t="s">
        <v>12</v>
      </c>
      <c r="G406" s="4">
        <v>87969.38</v>
      </c>
      <c r="H406" s="4">
        <v>83965.63</v>
      </c>
      <c r="I406" s="4">
        <v>0</v>
      </c>
      <c r="J406" s="4">
        <v>83731.78</v>
      </c>
      <c r="K406" s="4">
        <v>91.95</v>
      </c>
      <c r="L406" s="4">
        <v>141.9</v>
      </c>
    </row>
    <row r="407" spans="1:12">
      <c r="A407" s="1">
        <v>3</v>
      </c>
      <c r="B407">
        <v>2018</v>
      </c>
      <c r="C407" s="48" t="str">
        <f t="shared" si="6"/>
        <v>MFY19</v>
      </c>
      <c r="D407" t="s">
        <v>25</v>
      </c>
      <c r="E407" t="s">
        <v>13</v>
      </c>
      <c r="F407" t="s">
        <v>12</v>
      </c>
      <c r="G407" s="4">
        <v>2280.21</v>
      </c>
      <c r="H407" s="4">
        <v>1917.35</v>
      </c>
      <c r="I407" s="4">
        <v>0</v>
      </c>
      <c r="J407" s="4">
        <v>1917.35</v>
      </c>
      <c r="K407" s="4">
        <v>0</v>
      </c>
      <c r="L407" s="4">
        <v>0</v>
      </c>
    </row>
    <row r="408" spans="1:12">
      <c r="A408" s="1">
        <v>3</v>
      </c>
      <c r="B408">
        <v>2018</v>
      </c>
      <c r="C408" s="48" t="str">
        <f t="shared" si="6"/>
        <v>MFY19</v>
      </c>
      <c r="D408" t="s">
        <v>26</v>
      </c>
      <c r="E408" t="s">
        <v>12</v>
      </c>
      <c r="F408" t="s">
        <v>12</v>
      </c>
      <c r="G408" s="4">
        <v>1510239.66</v>
      </c>
      <c r="H408" s="4">
        <v>8483.7099999999991</v>
      </c>
      <c r="I408" s="4">
        <v>0</v>
      </c>
      <c r="J408" s="4">
        <v>8468.33</v>
      </c>
      <c r="K408" s="4">
        <v>15.38</v>
      </c>
      <c r="L408" s="4">
        <v>0</v>
      </c>
    </row>
    <row r="409" spans="1:12">
      <c r="A409" s="1">
        <v>3</v>
      </c>
      <c r="B409">
        <v>2018</v>
      </c>
      <c r="C409" s="48" t="str">
        <f t="shared" si="6"/>
        <v>MFY19</v>
      </c>
      <c r="D409" t="s">
        <v>26</v>
      </c>
      <c r="E409" t="s">
        <v>12</v>
      </c>
      <c r="F409" t="s">
        <v>13</v>
      </c>
      <c r="G409" s="4">
        <v>1251899.55</v>
      </c>
      <c r="H409" s="4">
        <v>0</v>
      </c>
      <c r="I409" s="4">
        <v>0</v>
      </c>
      <c r="J409" s="4">
        <v>0</v>
      </c>
      <c r="K409" s="4">
        <v>0</v>
      </c>
      <c r="L409" s="4">
        <v>0</v>
      </c>
    </row>
    <row r="410" spans="1:12">
      <c r="A410" s="1">
        <v>3</v>
      </c>
      <c r="B410">
        <v>2018</v>
      </c>
      <c r="C410" s="48" t="str">
        <f t="shared" si="6"/>
        <v>MFY19</v>
      </c>
      <c r="D410" t="s">
        <v>26</v>
      </c>
      <c r="E410" t="s">
        <v>13</v>
      </c>
      <c r="F410" t="s">
        <v>12</v>
      </c>
      <c r="G410" s="4">
        <v>156482.54</v>
      </c>
      <c r="H410" s="4">
        <v>9774.7900000000009</v>
      </c>
      <c r="I410" s="4">
        <v>0</v>
      </c>
      <c r="J410" s="4">
        <v>9290.2900000000009</v>
      </c>
      <c r="K410" s="4">
        <v>484.5</v>
      </c>
      <c r="L410" s="4">
        <v>0</v>
      </c>
    </row>
    <row r="411" spans="1:12">
      <c r="A411" s="1">
        <v>3</v>
      </c>
      <c r="B411">
        <v>2018</v>
      </c>
      <c r="C411" s="48" t="str">
        <f t="shared" si="6"/>
        <v>MFY19</v>
      </c>
      <c r="D411" t="s">
        <v>26</v>
      </c>
      <c r="E411" t="s">
        <v>13</v>
      </c>
      <c r="F411" t="s">
        <v>13</v>
      </c>
      <c r="G411" s="4">
        <v>1007.86</v>
      </c>
      <c r="H411" s="4">
        <v>0</v>
      </c>
      <c r="I411" s="4">
        <v>0</v>
      </c>
      <c r="J411" s="4">
        <v>0</v>
      </c>
      <c r="K411" s="4">
        <v>0</v>
      </c>
      <c r="L411" s="4">
        <v>0</v>
      </c>
    </row>
    <row r="412" spans="1:12">
      <c r="A412" s="1">
        <v>4</v>
      </c>
      <c r="B412">
        <v>2018</v>
      </c>
      <c r="C412" s="48" t="str">
        <f t="shared" si="6"/>
        <v>MFY19</v>
      </c>
      <c r="D412" t="s">
        <v>11</v>
      </c>
      <c r="E412" t="s">
        <v>12</v>
      </c>
      <c r="F412" t="s">
        <v>12</v>
      </c>
      <c r="G412" s="4">
        <v>29149272.32</v>
      </c>
      <c r="H412" s="4">
        <v>27860042.140000001</v>
      </c>
      <c r="I412" s="4">
        <v>1267.5899999999999</v>
      </c>
      <c r="J412" s="4">
        <v>27038714.59</v>
      </c>
      <c r="K412" s="4">
        <v>619990.48</v>
      </c>
      <c r="L412" s="4">
        <v>196502.12</v>
      </c>
    </row>
    <row r="413" spans="1:12">
      <c r="A413" s="1">
        <v>4</v>
      </c>
      <c r="B413">
        <v>2018</v>
      </c>
      <c r="C413" s="48" t="str">
        <f t="shared" si="6"/>
        <v>MFY19</v>
      </c>
      <c r="D413" t="s">
        <v>11</v>
      </c>
      <c r="E413" t="s">
        <v>13</v>
      </c>
      <c r="F413" t="s">
        <v>12</v>
      </c>
      <c r="G413" s="4">
        <v>142801.21</v>
      </c>
      <c r="H413" s="4">
        <v>78168.820000000007</v>
      </c>
      <c r="I413" s="4">
        <v>0</v>
      </c>
      <c r="J413" s="4">
        <v>66030.63</v>
      </c>
      <c r="K413" s="4">
        <v>8481.23</v>
      </c>
      <c r="L413" s="4">
        <v>3612.16</v>
      </c>
    </row>
    <row r="414" spans="1:12">
      <c r="A414" s="1">
        <v>4</v>
      </c>
      <c r="B414">
        <v>2018</v>
      </c>
      <c r="C414" s="48" t="str">
        <f t="shared" si="6"/>
        <v>MFY19</v>
      </c>
      <c r="D414" t="s">
        <v>14</v>
      </c>
      <c r="E414" t="s">
        <v>12</v>
      </c>
      <c r="F414" t="s">
        <v>12</v>
      </c>
      <c r="G414" s="4">
        <v>10753965.33</v>
      </c>
      <c r="H414" s="4">
        <v>10475246.82</v>
      </c>
      <c r="I414" s="4">
        <v>3886.52</v>
      </c>
      <c r="J414" s="4">
        <v>10332323.84</v>
      </c>
      <c r="K414" s="4">
        <v>112825.03</v>
      </c>
      <c r="L414" s="4">
        <v>25669.64</v>
      </c>
    </row>
    <row r="415" spans="1:12">
      <c r="A415" s="1">
        <v>4</v>
      </c>
      <c r="B415">
        <v>2018</v>
      </c>
      <c r="C415" s="48" t="str">
        <f t="shared" si="6"/>
        <v>MFY19</v>
      </c>
      <c r="D415" t="s">
        <v>14</v>
      </c>
      <c r="E415" t="s">
        <v>13</v>
      </c>
      <c r="F415" t="s">
        <v>12</v>
      </c>
      <c r="G415" s="4">
        <v>947592.95</v>
      </c>
      <c r="H415" s="4">
        <v>700626.81</v>
      </c>
      <c r="I415" s="4">
        <v>0</v>
      </c>
      <c r="J415" s="4">
        <v>648001.43000000005</v>
      </c>
      <c r="K415" s="4">
        <v>39505.43</v>
      </c>
      <c r="L415" s="4">
        <v>13040.8</v>
      </c>
    </row>
    <row r="416" spans="1:12">
      <c r="A416" s="1">
        <v>4</v>
      </c>
      <c r="B416">
        <v>2018</v>
      </c>
      <c r="C416" s="48" t="str">
        <f t="shared" si="6"/>
        <v>MFY19</v>
      </c>
      <c r="D416" t="s">
        <v>15</v>
      </c>
      <c r="E416" t="s">
        <v>12</v>
      </c>
      <c r="F416" t="s">
        <v>12</v>
      </c>
      <c r="G416" s="4">
        <v>958544.5</v>
      </c>
      <c r="H416" s="4">
        <v>952326.46</v>
      </c>
      <c r="I416" s="4">
        <v>0</v>
      </c>
      <c r="J416" s="4">
        <v>948193.56</v>
      </c>
      <c r="K416" s="4">
        <v>2536.3000000000002</v>
      </c>
      <c r="L416" s="4">
        <v>1324.87</v>
      </c>
    </row>
    <row r="417" spans="1:12">
      <c r="A417" s="1">
        <v>4</v>
      </c>
      <c r="B417">
        <v>2018</v>
      </c>
      <c r="C417" s="48" t="str">
        <f t="shared" si="6"/>
        <v>MFY19</v>
      </c>
      <c r="D417" t="s">
        <v>15</v>
      </c>
      <c r="E417" t="s">
        <v>13</v>
      </c>
      <c r="F417" t="s">
        <v>12</v>
      </c>
      <c r="G417" s="4">
        <v>26959.84</v>
      </c>
      <c r="H417" s="4">
        <v>28304.560000000001</v>
      </c>
      <c r="I417" s="4">
        <v>0</v>
      </c>
      <c r="J417" s="4">
        <v>28289.18</v>
      </c>
      <c r="K417" s="4">
        <v>15.38</v>
      </c>
      <c r="L417" s="4">
        <v>0</v>
      </c>
    </row>
    <row r="418" spans="1:12">
      <c r="A418" s="1">
        <v>4</v>
      </c>
      <c r="B418">
        <v>2018</v>
      </c>
      <c r="C418" s="48" t="str">
        <f t="shared" si="6"/>
        <v>MFY19</v>
      </c>
      <c r="D418" t="s">
        <v>16</v>
      </c>
      <c r="E418" t="s">
        <v>12</v>
      </c>
      <c r="F418" t="s">
        <v>12</v>
      </c>
      <c r="G418" s="4">
        <v>332977.33</v>
      </c>
      <c r="H418" s="4">
        <v>321966.18</v>
      </c>
      <c r="I418" s="4">
        <v>0</v>
      </c>
      <c r="J418" s="4">
        <v>321469.7</v>
      </c>
      <c r="K418" s="4">
        <v>496.48</v>
      </c>
      <c r="L418" s="4">
        <v>0</v>
      </c>
    </row>
    <row r="419" spans="1:12">
      <c r="A419" s="1">
        <v>4</v>
      </c>
      <c r="B419">
        <v>2018</v>
      </c>
      <c r="C419" s="48" t="str">
        <f t="shared" si="6"/>
        <v>MFY19</v>
      </c>
      <c r="D419" t="s">
        <v>16</v>
      </c>
      <c r="E419" t="s">
        <v>13</v>
      </c>
      <c r="F419" t="s">
        <v>12</v>
      </c>
      <c r="G419" s="4">
        <v>198121.1</v>
      </c>
      <c r="H419" s="4">
        <v>149519.67000000001</v>
      </c>
      <c r="I419" s="4">
        <v>0</v>
      </c>
      <c r="J419" s="4">
        <v>140682.16</v>
      </c>
      <c r="K419" s="4">
        <v>5267.71</v>
      </c>
      <c r="L419" s="4">
        <v>3569.8</v>
      </c>
    </row>
    <row r="420" spans="1:12">
      <c r="A420" s="1">
        <v>4</v>
      </c>
      <c r="B420">
        <v>2018</v>
      </c>
      <c r="C420" s="48" t="str">
        <f t="shared" si="6"/>
        <v>MFY19</v>
      </c>
      <c r="D420" t="s">
        <v>17</v>
      </c>
      <c r="E420" t="s">
        <v>12</v>
      </c>
      <c r="F420" t="s">
        <v>12</v>
      </c>
      <c r="G420" s="4">
        <v>1063879.1599999999</v>
      </c>
      <c r="H420" s="4">
        <v>1058361.82</v>
      </c>
      <c r="I420" s="4">
        <v>0</v>
      </c>
      <c r="J420" s="4">
        <v>1058361.82</v>
      </c>
      <c r="K420" s="4">
        <v>0</v>
      </c>
      <c r="L420" s="4">
        <v>0</v>
      </c>
    </row>
    <row r="421" spans="1:12">
      <c r="A421" s="1">
        <v>4</v>
      </c>
      <c r="B421">
        <v>2018</v>
      </c>
      <c r="C421" s="48" t="str">
        <f t="shared" si="6"/>
        <v>MFY19</v>
      </c>
      <c r="D421" t="s">
        <v>17</v>
      </c>
      <c r="E421" t="s">
        <v>13</v>
      </c>
      <c r="F421" t="s">
        <v>12</v>
      </c>
      <c r="G421" s="4">
        <v>93271.29</v>
      </c>
      <c r="H421" s="4">
        <v>24302.81</v>
      </c>
      <c r="I421" s="4">
        <v>0</v>
      </c>
      <c r="J421" s="4">
        <v>22800.92</v>
      </c>
      <c r="K421" s="4">
        <v>1385.65</v>
      </c>
      <c r="L421" s="4">
        <v>116.24</v>
      </c>
    </row>
    <row r="422" spans="1:12">
      <c r="A422" s="1">
        <v>4</v>
      </c>
      <c r="B422">
        <v>2018</v>
      </c>
      <c r="C422" s="48" t="str">
        <f t="shared" si="6"/>
        <v>MFY19</v>
      </c>
      <c r="D422" t="s">
        <v>18</v>
      </c>
      <c r="E422" t="s">
        <v>12</v>
      </c>
      <c r="F422" t="s">
        <v>12</v>
      </c>
      <c r="G422" s="4">
        <v>711813.92</v>
      </c>
      <c r="H422" s="4">
        <v>744943.09</v>
      </c>
      <c r="I422" s="4">
        <v>0</v>
      </c>
      <c r="J422" s="4">
        <v>744580.14</v>
      </c>
      <c r="K422" s="4">
        <v>362.95</v>
      </c>
      <c r="L422" s="4">
        <v>0</v>
      </c>
    </row>
    <row r="423" spans="1:12">
      <c r="A423" s="1">
        <v>4</v>
      </c>
      <c r="B423">
        <v>2018</v>
      </c>
      <c r="C423" s="48" t="str">
        <f t="shared" si="6"/>
        <v>MFY19</v>
      </c>
      <c r="D423" t="s">
        <v>18</v>
      </c>
      <c r="E423" t="s">
        <v>13</v>
      </c>
      <c r="F423" t="s">
        <v>12</v>
      </c>
      <c r="G423" s="4">
        <v>1759.3</v>
      </c>
      <c r="H423" s="4">
        <v>1327.83</v>
      </c>
      <c r="I423" s="4">
        <v>0</v>
      </c>
      <c r="J423" s="4">
        <v>1327.83</v>
      </c>
      <c r="K423" s="4">
        <v>0</v>
      </c>
      <c r="L423" s="4">
        <v>0</v>
      </c>
    </row>
    <row r="424" spans="1:12">
      <c r="A424" s="1">
        <v>4</v>
      </c>
      <c r="B424">
        <v>2018</v>
      </c>
      <c r="C424" s="48" t="str">
        <f t="shared" si="6"/>
        <v>MFY19</v>
      </c>
      <c r="D424" t="s">
        <v>19</v>
      </c>
      <c r="E424" t="s">
        <v>12</v>
      </c>
      <c r="F424" t="s">
        <v>12</v>
      </c>
      <c r="G424" s="4">
        <v>496267.57</v>
      </c>
      <c r="H424" s="4">
        <v>493949.74</v>
      </c>
      <c r="I424" s="4">
        <v>0</v>
      </c>
      <c r="J424" s="4">
        <v>493405.94</v>
      </c>
      <c r="K424" s="4">
        <v>0</v>
      </c>
      <c r="L424" s="4">
        <v>543.79999999999995</v>
      </c>
    </row>
    <row r="425" spans="1:12">
      <c r="A425" s="1">
        <v>4</v>
      </c>
      <c r="B425">
        <v>2018</v>
      </c>
      <c r="C425" s="48" t="str">
        <f t="shared" si="6"/>
        <v>MFY19</v>
      </c>
      <c r="D425" t="s">
        <v>19</v>
      </c>
      <c r="E425" t="s">
        <v>13</v>
      </c>
      <c r="F425" t="s">
        <v>12</v>
      </c>
      <c r="G425" s="4">
        <v>12826.17</v>
      </c>
      <c r="H425" s="4">
        <v>12826.17</v>
      </c>
      <c r="I425" s="4">
        <v>0</v>
      </c>
      <c r="J425" s="4">
        <v>12826.17</v>
      </c>
      <c r="K425" s="4">
        <v>0</v>
      </c>
      <c r="L425" s="4">
        <v>0</v>
      </c>
    </row>
    <row r="426" spans="1:12">
      <c r="A426" s="1">
        <v>4</v>
      </c>
      <c r="B426">
        <v>2018</v>
      </c>
      <c r="C426" s="48" t="str">
        <f t="shared" si="6"/>
        <v>MFY19</v>
      </c>
      <c r="D426" t="s">
        <v>20</v>
      </c>
      <c r="E426" t="s">
        <v>12</v>
      </c>
      <c r="F426" t="s">
        <v>12</v>
      </c>
      <c r="G426" s="4">
        <v>955234.77</v>
      </c>
      <c r="H426" s="4">
        <v>897396.09</v>
      </c>
      <c r="I426" s="4">
        <v>0</v>
      </c>
      <c r="J426" s="4">
        <v>876554.76</v>
      </c>
      <c r="K426" s="4">
        <v>15655.38</v>
      </c>
      <c r="L426" s="4">
        <v>5185.95</v>
      </c>
    </row>
    <row r="427" spans="1:12">
      <c r="A427" s="1">
        <v>4</v>
      </c>
      <c r="B427">
        <v>2018</v>
      </c>
      <c r="C427" s="48" t="str">
        <f t="shared" si="6"/>
        <v>MFY19</v>
      </c>
      <c r="D427" t="s">
        <v>21</v>
      </c>
      <c r="E427" t="s">
        <v>12</v>
      </c>
      <c r="F427" t="s">
        <v>12</v>
      </c>
      <c r="G427" s="4">
        <v>2501927.35</v>
      </c>
      <c r="H427" s="4">
        <v>2196895.5299999998</v>
      </c>
      <c r="I427" s="4">
        <v>0</v>
      </c>
      <c r="J427" s="4">
        <v>2196655.89</v>
      </c>
      <c r="K427" s="4">
        <v>239.64</v>
      </c>
      <c r="L427" s="4">
        <v>0</v>
      </c>
    </row>
    <row r="428" spans="1:12">
      <c r="A428" s="1">
        <v>4</v>
      </c>
      <c r="B428">
        <v>2018</v>
      </c>
      <c r="C428" s="48" t="str">
        <f t="shared" si="6"/>
        <v>MFY19</v>
      </c>
      <c r="D428" t="s">
        <v>21</v>
      </c>
      <c r="E428" t="s">
        <v>13</v>
      </c>
      <c r="F428" t="s">
        <v>12</v>
      </c>
      <c r="G428" s="4">
        <v>58055.07</v>
      </c>
      <c r="H428" s="4">
        <v>213.07</v>
      </c>
      <c r="I428" s="4">
        <v>0</v>
      </c>
      <c r="J428" s="4">
        <v>213.07</v>
      </c>
      <c r="K428" s="4">
        <v>0</v>
      </c>
      <c r="L428" s="4">
        <v>0</v>
      </c>
    </row>
    <row r="429" spans="1:12">
      <c r="A429" s="1">
        <v>4</v>
      </c>
      <c r="B429">
        <v>2018</v>
      </c>
      <c r="C429" s="48" t="str">
        <f t="shared" si="6"/>
        <v>MFY19</v>
      </c>
      <c r="D429" t="s">
        <v>22</v>
      </c>
      <c r="E429" t="s">
        <v>12</v>
      </c>
      <c r="F429" t="s">
        <v>12</v>
      </c>
      <c r="G429" s="4">
        <v>95385.94</v>
      </c>
      <c r="H429" s="4">
        <v>84125.36</v>
      </c>
      <c r="I429" s="4">
        <v>0</v>
      </c>
      <c r="J429" s="4">
        <v>84001.43</v>
      </c>
      <c r="K429" s="4">
        <v>123.93</v>
      </c>
      <c r="L429" s="4">
        <v>0</v>
      </c>
    </row>
    <row r="430" spans="1:12">
      <c r="A430" s="1">
        <v>4</v>
      </c>
      <c r="B430">
        <v>2018</v>
      </c>
      <c r="C430" s="48" t="str">
        <f t="shared" si="6"/>
        <v>MFY19</v>
      </c>
      <c r="D430" t="s">
        <v>23</v>
      </c>
      <c r="E430" t="s">
        <v>12</v>
      </c>
      <c r="F430" t="s">
        <v>12</v>
      </c>
      <c r="G430" s="4">
        <v>1115670.8</v>
      </c>
      <c r="H430" s="4">
        <v>1105694.18</v>
      </c>
      <c r="I430" s="4">
        <v>0</v>
      </c>
      <c r="J430" s="4">
        <v>1105694.18</v>
      </c>
      <c r="K430" s="4">
        <v>0</v>
      </c>
      <c r="L430" s="4">
        <v>0</v>
      </c>
    </row>
    <row r="431" spans="1:12">
      <c r="A431" s="1">
        <v>4</v>
      </c>
      <c r="B431">
        <v>2018</v>
      </c>
      <c r="C431" s="48" t="str">
        <f t="shared" si="6"/>
        <v>MFY19</v>
      </c>
      <c r="D431" t="s">
        <v>23</v>
      </c>
      <c r="E431" t="s">
        <v>13</v>
      </c>
      <c r="F431" t="s">
        <v>12</v>
      </c>
      <c r="G431" s="4">
        <v>13995.07</v>
      </c>
      <c r="H431" s="4">
        <v>13724.25</v>
      </c>
      <c r="I431" s="4">
        <v>0</v>
      </c>
      <c r="J431" s="4">
        <v>13574.38</v>
      </c>
      <c r="K431" s="4">
        <v>149.87</v>
      </c>
      <c r="L431" s="4">
        <v>0</v>
      </c>
    </row>
    <row r="432" spans="1:12">
      <c r="A432" s="1">
        <v>4</v>
      </c>
      <c r="B432">
        <v>2018</v>
      </c>
      <c r="C432" s="48" t="str">
        <f t="shared" si="6"/>
        <v>MFY19</v>
      </c>
      <c r="D432" t="s">
        <v>24</v>
      </c>
      <c r="E432" t="s">
        <v>12</v>
      </c>
      <c r="F432" t="s">
        <v>12</v>
      </c>
      <c r="G432" s="4">
        <v>165.69</v>
      </c>
      <c r="H432" s="4">
        <v>139.07</v>
      </c>
      <c r="I432" s="4">
        <v>0</v>
      </c>
      <c r="J432" s="4">
        <v>139.07</v>
      </c>
      <c r="K432" s="4">
        <v>0</v>
      </c>
      <c r="L432" s="4">
        <v>0</v>
      </c>
    </row>
    <row r="433" spans="1:12">
      <c r="A433" s="1">
        <v>4</v>
      </c>
      <c r="B433">
        <v>2018</v>
      </c>
      <c r="C433" s="48" t="str">
        <f t="shared" si="6"/>
        <v>MFY19</v>
      </c>
      <c r="D433" t="s">
        <v>25</v>
      </c>
      <c r="E433" t="s">
        <v>12</v>
      </c>
      <c r="F433" t="s">
        <v>12</v>
      </c>
      <c r="G433" s="4">
        <v>337099.88</v>
      </c>
      <c r="H433" s="4">
        <v>304354.63</v>
      </c>
      <c r="I433" s="4">
        <v>0</v>
      </c>
      <c r="J433" s="4">
        <v>299628.98</v>
      </c>
      <c r="K433" s="4">
        <v>3392.8</v>
      </c>
      <c r="L433" s="4">
        <v>1332.85</v>
      </c>
    </row>
    <row r="434" spans="1:12">
      <c r="A434" s="1">
        <v>4</v>
      </c>
      <c r="B434">
        <v>2018</v>
      </c>
      <c r="C434" s="48" t="str">
        <f t="shared" si="6"/>
        <v>MFY19</v>
      </c>
      <c r="D434" t="s">
        <v>25</v>
      </c>
      <c r="E434" t="s">
        <v>13</v>
      </c>
      <c r="F434" t="s">
        <v>12</v>
      </c>
      <c r="G434" s="4">
        <v>2239.12</v>
      </c>
      <c r="H434" s="4">
        <v>1000.62</v>
      </c>
      <c r="I434" s="4">
        <v>0</v>
      </c>
      <c r="J434" s="4">
        <v>1000.62</v>
      </c>
      <c r="K434" s="4">
        <v>0</v>
      </c>
      <c r="L434" s="4">
        <v>0</v>
      </c>
    </row>
    <row r="435" spans="1:12">
      <c r="A435" s="1">
        <v>4</v>
      </c>
      <c r="B435">
        <v>2018</v>
      </c>
      <c r="C435" s="48" t="str">
        <f t="shared" si="6"/>
        <v>MFY19</v>
      </c>
      <c r="D435" t="s">
        <v>26</v>
      </c>
      <c r="E435" t="s">
        <v>12</v>
      </c>
      <c r="F435" t="s">
        <v>12</v>
      </c>
      <c r="G435" s="4">
        <v>1527715.64</v>
      </c>
      <c r="H435" s="4">
        <v>7317.88</v>
      </c>
      <c r="I435" s="4">
        <v>0</v>
      </c>
      <c r="J435" s="4">
        <v>7302.5</v>
      </c>
      <c r="K435" s="4">
        <v>15.38</v>
      </c>
      <c r="L435" s="4">
        <v>0</v>
      </c>
    </row>
    <row r="436" spans="1:12">
      <c r="A436" s="1">
        <v>4</v>
      </c>
      <c r="B436">
        <v>2018</v>
      </c>
      <c r="C436" s="48" t="str">
        <f t="shared" si="6"/>
        <v>MFY19</v>
      </c>
      <c r="D436" t="s">
        <v>26</v>
      </c>
      <c r="E436" t="s">
        <v>12</v>
      </c>
      <c r="F436" t="s">
        <v>13</v>
      </c>
      <c r="G436" s="4">
        <v>1179630.71</v>
      </c>
      <c r="H436" s="4">
        <v>0</v>
      </c>
      <c r="I436" s="4">
        <v>0</v>
      </c>
      <c r="J436" s="4">
        <v>0</v>
      </c>
      <c r="K436" s="4">
        <v>0</v>
      </c>
      <c r="L436" s="4">
        <v>0</v>
      </c>
    </row>
    <row r="437" spans="1:12">
      <c r="A437" s="1">
        <v>4</v>
      </c>
      <c r="B437">
        <v>2018</v>
      </c>
      <c r="C437" s="48" t="str">
        <f t="shared" si="6"/>
        <v>MFY19</v>
      </c>
      <c r="D437" t="s">
        <v>26</v>
      </c>
      <c r="E437" t="s">
        <v>13</v>
      </c>
      <c r="F437" t="s">
        <v>12</v>
      </c>
      <c r="G437" s="4">
        <v>148677.70000000001</v>
      </c>
      <c r="H437" s="4">
        <v>9582.57</v>
      </c>
      <c r="I437" s="4">
        <v>0</v>
      </c>
      <c r="J437" s="4">
        <v>9521.0499999999993</v>
      </c>
      <c r="K437" s="4">
        <v>61.52</v>
      </c>
      <c r="L437" s="4">
        <v>0</v>
      </c>
    </row>
    <row r="438" spans="1:12">
      <c r="A438" s="1">
        <v>4</v>
      </c>
      <c r="B438">
        <v>2018</v>
      </c>
      <c r="C438" s="48" t="str">
        <f t="shared" si="6"/>
        <v>MFY19</v>
      </c>
      <c r="D438" t="s">
        <v>26</v>
      </c>
      <c r="E438" t="s">
        <v>13</v>
      </c>
      <c r="F438" t="s">
        <v>13</v>
      </c>
      <c r="G438" s="4">
        <v>1007.86</v>
      </c>
      <c r="H438" s="4">
        <v>0</v>
      </c>
      <c r="I438" s="4">
        <v>0</v>
      </c>
      <c r="J438" s="4">
        <v>0</v>
      </c>
      <c r="K438" s="4">
        <v>0</v>
      </c>
      <c r="L438" s="4">
        <v>0</v>
      </c>
    </row>
    <row r="439" spans="1:12">
      <c r="A439" s="1">
        <v>5</v>
      </c>
      <c r="B439">
        <v>2018</v>
      </c>
      <c r="C439" s="48" t="str">
        <f t="shared" si="6"/>
        <v>MFY19</v>
      </c>
      <c r="D439" t="s">
        <v>11</v>
      </c>
      <c r="E439" t="s">
        <v>12</v>
      </c>
      <c r="F439" t="s">
        <v>12</v>
      </c>
      <c r="G439" s="4">
        <v>30216033.260000002</v>
      </c>
      <c r="H439" s="4">
        <v>28925304.91</v>
      </c>
      <c r="I439" s="4">
        <v>3436.46</v>
      </c>
      <c r="J439" s="4">
        <v>28027137.010000002</v>
      </c>
      <c r="K439" s="4">
        <v>685521.59</v>
      </c>
      <c r="L439" s="4">
        <v>206035.15</v>
      </c>
    </row>
    <row r="440" spans="1:12">
      <c r="A440" s="1">
        <v>5</v>
      </c>
      <c r="B440">
        <v>2018</v>
      </c>
      <c r="C440" s="48" t="str">
        <f t="shared" si="6"/>
        <v>MFY19</v>
      </c>
      <c r="D440" t="s">
        <v>11</v>
      </c>
      <c r="E440" t="s">
        <v>13</v>
      </c>
      <c r="F440" t="s">
        <v>12</v>
      </c>
      <c r="G440" s="4">
        <v>131013.37</v>
      </c>
      <c r="H440" s="4">
        <v>76831.539999999994</v>
      </c>
      <c r="I440" s="4">
        <v>0</v>
      </c>
      <c r="J440" s="4">
        <v>64204.51</v>
      </c>
      <c r="K440" s="4">
        <v>8928.7099999999991</v>
      </c>
      <c r="L440" s="4">
        <v>3653.52</v>
      </c>
    </row>
    <row r="441" spans="1:12">
      <c r="A441" s="1">
        <v>5</v>
      </c>
      <c r="B441">
        <v>2018</v>
      </c>
      <c r="C441" s="48" t="str">
        <f t="shared" si="6"/>
        <v>MFY19</v>
      </c>
      <c r="D441" t="s">
        <v>14</v>
      </c>
      <c r="E441" t="s">
        <v>12</v>
      </c>
      <c r="F441" t="s">
        <v>12</v>
      </c>
      <c r="G441" s="4">
        <v>11443339.140000001</v>
      </c>
      <c r="H441" s="4">
        <v>11234899.33</v>
      </c>
      <c r="I441" s="4">
        <v>22998.69</v>
      </c>
      <c r="J441" s="4">
        <v>11062545.029999999</v>
      </c>
      <c r="K441" s="4">
        <v>125552.5</v>
      </c>
      <c r="L441" s="4">
        <v>23468.47</v>
      </c>
    </row>
    <row r="442" spans="1:12">
      <c r="A442" s="1">
        <v>5</v>
      </c>
      <c r="B442">
        <v>2018</v>
      </c>
      <c r="C442" s="48" t="str">
        <f t="shared" si="6"/>
        <v>MFY19</v>
      </c>
      <c r="D442" t="s">
        <v>14</v>
      </c>
      <c r="E442" t="s">
        <v>13</v>
      </c>
      <c r="F442" t="s">
        <v>12</v>
      </c>
      <c r="G442" s="4">
        <v>970125.01</v>
      </c>
      <c r="H442" s="4">
        <v>729522.56</v>
      </c>
      <c r="I442" s="4">
        <v>0</v>
      </c>
      <c r="J442" s="4">
        <v>675252.16</v>
      </c>
      <c r="K442" s="4">
        <v>41066.480000000003</v>
      </c>
      <c r="L442" s="4">
        <v>13127.5</v>
      </c>
    </row>
    <row r="443" spans="1:12">
      <c r="A443" s="1">
        <v>5</v>
      </c>
      <c r="B443">
        <v>2018</v>
      </c>
      <c r="C443" s="48" t="str">
        <f t="shared" si="6"/>
        <v>MFY19</v>
      </c>
      <c r="D443" t="s">
        <v>15</v>
      </c>
      <c r="E443" t="s">
        <v>12</v>
      </c>
      <c r="F443" t="s">
        <v>12</v>
      </c>
      <c r="G443" s="4">
        <v>1294411.3899999999</v>
      </c>
      <c r="H443" s="4">
        <v>1281480.31</v>
      </c>
      <c r="I443" s="4">
        <v>0</v>
      </c>
      <c r="J443" s="4">
        <v>1277314.01</v>
      </c>
      <c r="K443" s="4">
        <v>2687.93</v>
      </c>
      <c r="L443" s="4">
        <v>1304.96</v>
      </c>
    </row>
    <row r="444" spans="1:12">
      <c r="A444" s="1">
        <v>5</v>
      </c>
      <c r="B444">
        <v>2018</v>
      </c>
      <c r="C444" s="48" t="str">
        <f t="shared" si="6"/>
        <v>MFY19</v>
      </c>
      <c r="D444" t="s">
        <v>15</v>
      </c>
      <c r="E444" t="s">
        <v>13</v>
      </c>
      <c r="F444" t="s">
        <v>12</v>
      </c>
      <c r="G444" s="4">
        <v>33859.67</v>
      </c>
      <c r="H444" s="4">
        <v>33461.39</v>
      </c>
      <c r="I444" s="4">
        <v>0</v>
      </c>
      <c r="J444" s="4">
        <v>33446.01</v>
      </c>
      <c r="K444" s="4">
        <v>15.38</v>
      </c>
      <c r="L444" s="4">
        <v>0</v>
      </c>
    </row>
    <row r="445" spans="1:12">
      <c r="A445" s="1">
        <v>5</v>
      </c>
      <c r="B445">
        <v>2018</v>
      </c>
      <c r="C445" s="48" t="str">
        <f t="shared" si="6"/>
        <v>MFY19</v>
      </c>
      <c r="D445" t="s">
        <v>16</v>
      </c>
      <c r="E445" t="s">
        <v>12</v>
      </c>
      <c r="F445" t="s">
        <v>12</v>
      </c>
      <c r="G445" s="4">
        <v>325874.75</v>
      </c>
      <c r="H445" s="4">
        <v>324469.40000000002</v>
      </c>
      <c r="I445" s="4">
        <v>441.09</v>
      </c>
      <c r="J445" s="4">
        <v>322187.87</v>
      </c>
      <c r="K445" s="4">
        <v>1840.44</v>
      </c>
      <c r="L445" s="4">
        <v>0</v>
      </c>
    </row>
    <row r="446" spans="1:12">
      <c r="A446" s="1">
        <v>5</v>
      </c>
      <c r="B446">
        <v>2018</v>
      </c>
      <c r="C446" s="48" t="str">
        <f t="shared" si="6"/>
        <v>MFY19</v>
      </c>
      <c r="D446" t="s">
        <v>16</v>
      </c>
      <c r="E446" t="s">
        <v>13</v>
      </c>
      <c r="F446" t="s">
        <v>12</v>
      </c>
      <c r="G446" s="4">
        <v>173516.18</v>
      </c>
      <c r="H446" s="4">
        <v>145669.75</v>
      </c>
      <c r="I446" s="4">
        <v>0</v>
      </c>
      <c r="J446" s="4">
        <v>136606.54999999999</v>
      </c>
      <c r="K446" s="4">
        <v>5452.59</v>
      </c>
      <c r="L446" s="4">
        <v>3610.61</v>
      </c>
    </row>
    <row r="447" spans="1:12">
      <c r="A447" s="1">
        <v>5</v>
      </c>
      <c r="B447">
        <v>2018</v>
      </c>
      <c r="C447" s="48" t="str">
        <f t="shared" si="6"/>
        <v>MFY19</v>
      </c>
      <c r="D447" t="s">
        <v>17</v>
      </c>
      <c r="E447" t="s">
        <v>12</v>
      </c>
      <c r="F447" t="s">
        <v>12</v>
      </c>
      <c r="G447" s="4">
        <v>1179833.82</v>
      </c>
      <c r="H447" s="4">
        <v>1174436.6499999999</v>
      </c>
      <c r="I447" s="4">
        <v>0</v>
      </c>
      <c r="J447" s="4">
        <v>1174436.6399999999</v>
      </c>
      <c r="K447" s="4">
        <v>0.01</v>
      </c>
      <c r="L447" s="4">
        <v>0</v>
      </c>
    </row>
    <row r="448" spans="1:12">
      <c r="A448" s="1">
        <v>5</v>
      </c>
      <c r="B448">
        <v>2018</v>
      </c>
      <c r="C448" s="48" t="str">
        <f t="shared" si="6"/>
        <v>MFY19</v>
      </c>
      <c r="D448" t="s">
        <v>17</v>
      </c>
      <c r="E448" t="s">
        <v>13</v>
      </c>
      <c r="F448" t="s">
        <v>12</v>
      </c>
      <c r="G448" s="4">
        <v>57229.83</v>
      </c>
      <c r="H448" s="4">
        <v>21677.06</v>
      </c>
      <c r="I448" s="4">
        <v>0</v>
      </c>
      <c r="J448" s="4">
        <v>21445.86</v>
      </c>
      <c r="K448" s="4">
        <v>114.96</v>
      </c>
      <c r="L448" s="4">
        <v>116.24</v>
      </c>
    </row>
    <row r="449" spans="1:12">
      <c r="A449" s="1">
        <v>5</v>
      </c>
      <c r="B449">
        <v>2018</v>
      </c>
      <c r="C449" s="48" t="str">
        <f t="shared" si="6"/>
        <v>MFY19</v>
      </c>
      <c r="D449" t="s">
        <v>18</v>
      </c>
      <c r="E449" t="s">
        <v>12</v>
      </c>
      <c r="F449" t="s">
        <v>12</v>
      </c>
      <c r="G449" s="4">
        <v>732922.92</v>
      </c>
      <c r="H449" s="4">
        <v>724245.65</v>
      </c>
      <c r="I449" s="4">
        <v>0</v>
      </c>
      <c r="J449" s="4">
        <v>723325.94</v>
      </c>
      <c r="K449" s="4">
        <v>919.71</v>
      </c>
      <c r="L449" s="4">
        <v>0</v>
      </c>
    </row>
    <row r="450" spans="1:12">
      <c r="A450" s="1">
        <v>5</v>
      </c>
      <c r="B450">
        <v>2018</v>
      </c>
      <c r="C450" s="48" t="str">
        <f t="shared" si="6"/>
        <v>MFY19</v>
      </c>
      <c r="D450" t="s">
        <v>18</v>
      </c>
      <c r="E450" t="s">
        <v>13</v>
      </c>
      <c r="F450" t="s">
        <v>12</v>
      </c>
      <c r="G450" s="4">
        <v>1734.42</v>
      </c>
      <c r="H450" s="4">
        <v>1214.96</v>
      </c>
      <c r="I450" s="4">
        <v>0</v>
      </c>
      <c r="J450" s="4">
        <v>1214.96</v>
      </c>
      <c r="K450" s="4">
        <v>0</v>
      </c>
      <c r="L450" s="4">
        <v>0</v>
      </c>
    </row>
    <row r="451" spans="1:12">
      <c r="A451" s="1">
        <v>5</v>
      </c>
      <c r="B451">
        <v>2018</v>
      </c>
      <c r="C451" s="48" t="str">
        <f t="shared" ref="C451:C514" si="7">"MFY"&amp;IF(A451&lt;2,RIGHT(B451,2),RIGHT(B451+1,2))</f>
        <v>MFY19</v>
      </c>
      <c r="D451" t="s">
        <v>19</v>
      </c>
      <c r="E451" t="s">
        <v>12</v>
      </c>
      <c r="F451" t="s">
        <v>12</v>
      </c>
      <c r="G451" s="4">
        <v>578025.89</v>
      </c>
      <c r="H451" s="4">
        <v>602894.4</v>
      </c>
      <c r="I451" s="4">
        <v>0</v>
      </c>
      <c r="J451" s="4">
        <v>602894.4</v>
      </c>
      <c r="K451" s="4">
        <v>0</v>
      </c>
      <c r="L451" s="4">
        <v>0</v>
      </c>
    </row>
    <row r="452" spans="1:12">
      <c r="A452" s="1">
        <v>5</v>
      </c>
      <c r="B452">
        <v>2018</v>
      </c>
      <c r="C452" s="48" t="str">
        <f t="shared" si="7"/>
        <v>MFY19</v>
      </c>
      <c r="D452" t="s">
        <v>19</v>
      </c>
      <c r="E452" t="s">
        <v>13</v>
      </c>
      <c r="F452" t="s">
        <v>12</v>
      </c>
      <c r="G452" s="4">
        <v>12826.17</v>
      </c>
      <c r="H452" s="4">
        <v>12826.17</v>
      </c>
      <c r="I452" s="4">
        <v>0</v>
      </c>
      <c r="J452" s="4">
        <v>12826.17</v>
      </c>
      <c r="K452" s="4">
        <v>0</v>
      </c>
      <c r="L452" s="4">
        <v>0</v>
      </c>
    </row>
    <row r="453" spans="1:12">
      <c r="A453" s="1">
        <v>5</v>
      </c>
      <c r="B453">
        <v>2018</v>
      </c>
      <c r="C453" s="48" t="str">
        <f t="shared" si="7"/>
        <v>MFY19</v>
      </c>
      <c r="D453" t="s">
        <v>20</v>
      </c>
      <c r="E453" t="s">
        <v>12</v>
      </c>
      <c r="F453" t="s">
        <v>12</v>
      </c>
      <c r="G453" s="4">
        <v>993929.58</v>
      </c>
      <c r="H453" s="4">
        <v>932247.12</v>
      </c>
      <c r="I453" s="4">
        <v>0</v>
      </c>
      <c r="J453" s="4">
        <v>907726.56</v>
      </c>
      <c r="K453" s="4">
        <v>19162.57</v>
      </c>
      <c r="L453" s="4">
        <v>5336.34</v>
      </c>
    </row>
    <row r="454" spans="1:12">
      <c r="A454" s="1">
        <v>5</v>
      </c>
      <c r="B454">
        <v>2018</v>
      </c>
      <c r="C454" s="48" t="str">
        <f t="shared" si="7"/>
        <v>MFY19</v>
      </c>
      <c r="D454" t="s">
        <v>21</v>
      </c>
      <c r="E454" t="s">
        <v>12</v>
      </c>
      <c r="F454" t="s">
        <v>12</v>
      </c>
      <c r="G454" s="4">
        <v>2010999.84</v>
      </c>
      <c r="H454" s="4">
        <v>2024753.12</v>
      </c>
      <c r="I454" s="4">
        <v>0</v>
      </c>
      <c r="J454" s="4">
        <v>2024443.88</v>
      </c>
      <c r="K454" s="4">
        <v>309.24</v>
      </c>
      <c r="L454" s="4">
        <v>0</v>
      </c>
    </row>
    <row r="455" spans="1:12">
      <c r="A455" s="1">
        <v>5</v>
      </c>
      <c r="B455">
        <v>2018</v>
      </c>
      <c r="C455" s="48" t="str">
        <f t="shared" si="7"/>
        <v>MFY19</v>
      </c>
      <c r="D455" t="s">
        <v>21</v>
      </c>
      <c r="E455" t="s">
        <v>13</v>
      </c>
      <c r="F455" t="s">
        <v>12</v>
      </c>
      <c r="G455" s="4">
        <v>213.07</v>
      </c>
      <c r="H455" s="4">
        <v>213.07</v>
      </c>
      <c r="I455" s="4">
        <v>0</v>
      </c>
      <c r="J455" s="4">
        <v>213.07</v>
      </c>
      <c r="K455" s="4">
        <v>0</v>
      </c>
      <c r="L455" s="4">
        <v>0</v>
      </c>
    </row>
    <row r="456" spans="1:12">
      <c r="A456" s="1">
        <v>5</v>
      </c>
      <c r="B456">
        <v>2018</v>
      </c>
      <c r="C456" s="48" t="str">
        <f t="shared" si="7"/>
        <v>MFY19</v>
      </c>
      <c r="D456" t="s">
        <v>22</v>
      </c>
      <c r="E456" t="s">
        <v>12</v>
      </c>
      <c r="F456" t="s">
        <v>12</v>
      </c>
      <c r="G456" s="4">
        <v>88631.55</v>
      </c>
      <c r="H456" s="4">
        <v>79153.73</v>
      </c>
      <c r="I456" s="4">
        <v>0</v>
      </c>
      <c r="J456" s="4">
        <v>78999.64</v>
      </c>
      <c r="K456" s="4">
        <v>154.09</v>
      </c>
      <c r="L456" s="4">
        <v>0</v>
      </c>
    </row>
    <row r="457" spans="1:12">
      <c r="A457" s="1">
        <v>5</v>
      </c>
      <c r="B457">
        <v>2018</v>
      </c>
      <c r="C457" s="48" t="str">
        <f t="shared" si="7"/>
        <v>MFY19</v>
      </c>
      <c r="D457" t="s">
        <v>23</v>
      </c>
      <c r="E457" t="s">
        <v>12</v>
      </c>
      <c r="F457" t="s">
        <v>12</v>
      </c>
      <c r="G457" s="4">
        <v>1201016.6499999999</v>
      </c>
      <c r="H457" s="4">
        <v>1213813.9099999999</v>
      </c>
      <c r="I457" s="4">
        <v>0</v>
      </c>
      <c r="J457" s="4">
        <v>1213813.9099999999</v>
      </c>
      <c r="K457" s="4">
        <v>0</v>
      </c>
      <c r="L457" s="4">
        <v>0</v>
      </c>
    </row>
    <row r="458" spans="1:12">
      <c r="A458" s="1">
        <v>5</v>
      </c>
      <c r="B458">
        <v>2018</v>
      </c>
      <c r="C458" s="48" t="str">
        <f t="shared" si="7"/>
        <v>MFY19</v>
      </c>
      <c r="D458" t="s">
        <v>23</v>
      </c>
      <c r="E458" t="s">
        <v>13</v>
      </c>
      <c r="F458" t="s">
        <v>12</v>
      </c>
      <c r="G458" s="4">
        <v>13802.43</v>
      </c>
      <c r="H458" s="4">
        <v>13792.99</v>
      </c>
      <c r="I458" s="4">
        <v>0</v>
      </c>
      <c r="J458" s="4">
        <v>13643.12</v>
      </c>
      <c r="K458" s="4">
        <v>149.87</v>
      </c>
      <c r="L458" s="4">
        <v>0</v>
      </c>
    </row>
    <row r="459" spans="1:12">
      <c r="A459" s="1">
        <v>5</v>
      </c>
      <c r="B459">
        <v>2018</v>
      </c>
      <c r="C459" s="48" t="str">
        <f t="shared" si="7"/>
        <v>MFY19</v>
      </c>
      <c r="D459" t="s">
        <v>24</v>
      </c>
      <c r="E459" t="s">
        <v>12</v>
      </c>
      <c r="F459" t="s">
        <v>12</v>
      </c>
      <c r="G459" s="4">
        <v>176.03</v>
      </c>
      <c r="H459" s="4">
        <v>146.61000000000001</v>
      </c>
      <c r="I459" s="4">
        <v>0</v>
      </c>
      <c r="J459" s="4">
        <v>146.61000000000001</v>
      </c>
      <c r="K459" s="4">
        <v>0</v>
      </c>
      <c r="L459" s="4">
        <v>0</v>
      </c>
    </row>
    <row r="460" spans="1:12">
      <c r="A460" s="1">
        <v>5</v>
      </c>
      <c r="B460">
        <v>2018</v>
      </c>
      <c r="C460" s="48" t="str">
        <f t="shared" si="7"/>
        <v>MFY19</v>
      </c>
      <c r="D460" t="s">
        <v>25</v>
      </c>
      <c r="E460" t="s">
        <v>12</v>
      </c>
      <c r="F460" t="s">
        <v>12</v>
      </c>
      <c r="G460" s="4">
        <v>303280.99</v>
      </c>
      <c r="H460" s="4">
        <v>298907.49</v>
      </c>
      <c r="I460" s="4">
        <v>0</v>
      </c>
      <c r="J460" s="4">
        <v>293823.49</v>
      </c>
      <c r="K460" s="4">
        <v>3734.41</v>
      </c>
      <c r="L460" s="4">
        <v>1349.59</v>
      </c>
    </row>
    <row r="461" spans="1:12">
      <c r="A461" s="1">
        <v>5</v>
      </c>
      <c r="B461">
        <v>2018</v>
      </c>
      <c r="C461" s="48" t="str">
        <f t="shared" si="7"/>
        <v>MFY19</v>
      </c>
      <c r="D461" t="s">
        <v>25</v>
      </c>
      <c r="E461" t="s">
        <v>13</v>
      </c>
      <c r="F461" t="s">
        <v>12</v>
      </c>
      <c r="G461" s="4">
        <v>-12871.25</v>
      </c>
      <c r="H461" s="4">
        <v>477.94</v>
      </c>
      <c r="I461" s="4">
        <v>0</v>
      </c>
      <c r="J461" s="4">
        <v>477.94</v>
      </c>
      <c r="K461" s="4">
        <v>0</v>
      </c>
      <c r="L461" s="4">
        <v>0</v>
      </c>
    </row>
    <row r="462" spans="1:12">
      <c r="A462" s="1">
        <v>5</v>
      </c>
      <c r="B462">
        <v>2018</v>
      </c>
      <c r="C462" s="48" t="str">
        <f t="shared" si="7"/>
        <v>MFY19</v>
      </c>
      <c r="D462" t="s">
        <v>26</v>
      </c>
      <c r="E462" t="s">
        <v>12</v>
      </c>
      <c r="F462" t="s">
        <v>12</v>
      </c>
      <c r="G462" s="4">
        <v>1936386.34</v>
      </c>
      <c r="H462" s="4">
        <v>5837.33</v>
      </c>
      <c r="I462" s="4">
        <v>0</v>
      </c>
      <c r="J462" s="4">
        <v>5805.08</v>
      </c>
      <c r="K462" s="4">
        <v>32.25</v>
      </c>
      <c r="L462" s="4">
        <v>0</v>
      </c>
    </row>
    <row r="463" spans="1:12">
      <c r="A463" s="1">
        <v>5</v>
      </c>
      <c r="B463">
        <v>2018</v>
      </c>
      <c r="C463" s="48" t="str">
        <f t="shared" si="7"/>
        <v>MFY19</v>
      </c>
      <c r="D463" t="s">
        <v>26</v>
      </c>
      <c r="E463" t="s">
        <v>12</v>
      </c>
      <c r="F463" t="s">
        <v>13</v>
      </c>
      <c r="G463" s="4">
        <v>1423317.02</v>
      </c>
      <c r="H463" s="4">
        <v>0</v>
      </c>
      <c r="I463" s="4">
        <v>0</v>
      </c>
      <c r="J463" s="4">
        <v>0</v>
      </c>
      <c r="K463" s="4">
        <v>0</v>
      </c>
      <c r="L463" s="4">
        <v>0</v>
      </c>
    </row>
    <row r="464" spans="1:12">
      <c r="A464" s="1">
        <v>5</v>
      </c>
      <c r="B464">
        <v>2018</v>
      </c>
      <c r="C464" s="48" t="str">
        <f t="shared" si="7"/>
        <v>MFY19</v>
      </c>
      <c r="D464" t="s">
        <v>26</v>
      </c>
      <c r="E464" t="s">
        <v>13</v>
      </c>
      <c r="F464" t="s">
        <v>12</v>
      </c>
      <c r="G464" s="4">
        <v>147885.34</v>
      </c>
      <c r="H464" s="4">
        <v>9581.08</v>
      </c>
      <c r="I464" s="4">
        <v>0</v>
      </c>
      <c r="J464" s="4">
        <v>9519.56</v>
      </c>
      <c r="K464" s="4">
        <v>61.52</v>
      </c>
      <c r="L464" s="4">
        <v>0</v>
      </c>
    </row>
    <row r="465" spans="1:12">
      <c r="A465" s="1">
        <v>5</v>
      </c>
      <c r="B465">
        <v>2018</v>
      </c>
      <c r="C465" s="48" t="str">
        <f t="shared" si="7"/>
        <v>MFY19</v>
      </c>
      <c r="D465" t="s">
        <v>26</v>
      </c>
      <c r="E465" t="s">
        <v>13</v>
      </c>
      <c r="F465" t="s">
        <v>13</v>
      </c>
      <c r="G465" s="4">
        <v>1007.86</v>
      </c>
      <c r="H465" s="4">
        <v>0</v>
      </c>
      <c r="I465" s="4">
        <v>0</v>
      </c>
      <c r="J465" s="4">
        <v>0</v>
      </c>
      <c r="K465" s="4">
        <v>0</v>
      </c>
      <c r="L465" s="4">
        <v>0</v>
      </c>
    </row>
    <row r="466" spans="1:12">
      <c r="A466" s="1">
        <v>6</v>
      </c>
      <c r="B466">
        <v>2018</v>
      </c>
      <c r="C466" s="48" t="str">
        <f t="shared" si="7"/>
        <v>MFY19</v>
      </c>
      <c r="D466" t="s">
        <v>11</v>
      </c>
      <c r="E466" t="s">
        <v>12</v>
      </c>
      <c r="F466" t="s">
        <v>12</v>
      </c>
      <c r="G466" s="4">
        <v>32103720.859999999</v>
      </c>
      <c r="H466" s="4">
        <v>31060392.629999999</v>
      </c>
      <c r="I466" s="4">
        <v>5774.4</v>
      </c>
      <c r="J466" s="4">
        <v>29981659.84</v>
      </c>
      <c r="K466" s="4">
        <v>849705.13</v>
      </c>
      <c r="L466" s="4">
        <v>219043.02</v>
      </c>
    </row>
    <row r="467" spans="1:12">
      <c r="A467" s="1">
        <v>6</v>
      </c>
      <c r="B467">
        <v>2018</v>
      </c>
      <c r="C467" s="48" t="str">
        <f t="shared" si="7"/>
        <v>MFY19</v>
      </c>
      <c r="D467" t="s">
        <v>11</v>
      </c>
      <c r="E467" t="s">
        <v>13</v>
      </c>
      <c r="F467" t="s">
        <v>12</v>
      </c>
      <c r="G467" s="4">
        <v>122373.49</v>
      </c>
      <c r="H467" s="4">
        <v>77832.320000000007</v>
      </c>
      <c r="I467" s="4">
        <v>0</v>
      </c>
      <c r="J467" s="4">
        <v>64487.56</v>
      </c>
      <c r="K467" s="4">
        <v>9493.77</v>
      </c>
      <c r="L467" s="4">
        <v>3816.96</v>
      </c>
    </row>
    <row r="468" spans="1:12">
      <c r="A468" s="1">
        <v>6</v>
      </c>
      <c r="B468">
        <v>2018</v>
      </c>
      <c r="C468" s="48" t="str">
        <f t="shared" si="7"/>
        <v>MFY19</v>
      </c>
      <c r="D468" t="s">
        <v>14</v>
      </c>
      <c r="E468" t="s">
        <v>12</v>
      </c>
      <c r="F468" t="s">
        <v>12</v>
      </c>
      <c r="G468" s="4">
        <v>12017730.189999999</v>
      </c>
      <c r="H468" s="4">
        <v>11817276.720000001</v>
      </c>
      <c r="I468" s="4">
        <v>6826.16</v>
      </c>
      <c r="J468" s="4">
        <v>11630149.960000001</v>
      </c>
      <c r="K468" s="4">
        <v>153778.74</v>
      </c>
      <c r="L468" s="4">
        <v>25410.27</v>
      </c>
    </row>
    <row r="469" spans="1:12">
      <c r="A469" s="1">
        <v>6</v>
      </c>
      <c r="B469">
        <v>2018</v>
      </c>
      <c r="C469" s="48" t="str">
        <f t="shared" si="7"/>
        <v>MFY19</v>
      </c>
      <c r="D469" t="s">
        <v>14</v>
      </c>
      <c r="E469" t="s">
        <v>13</v>
      </c>
      <c r="F469" t="s">
        <v>12</v>
      </c>
      <c r="G469" s="4">
        <v>937079.8</v>
      </c>
      <c r="H469" s="4">
        <v>703351.84</v>
      </c>
      <c r="I469" s="4">
        <v>0</v>
      </c>
      <c r="J469" s="4">
        <v>646237.18000000005</v>
      </c>
      <c r="K469" s="4">
        <v>43644.08</v>
      </c>
      <c r="L469" s="4">
        <v>13406.81</v>
      </c>
    </row>
    <row r="470" spans="1:12">
      <c r="A470" s="1">
        <v>6</v>
      </c>
      <c r="B470">
        <v>2018</v>
      </c>
      <c r="C470" s="48" t="str">
        <f t="shared" si="7"/>
        <v>MFY19</v>
      </c>
      <c r="D470" t="s">
        <v>15</v>
      </c>
      <c r="E470" t="s">
        <v>12</v>
      </c>
      <c r="F470" t="s">
        <v>12</v>
      </c>
      <c r="G470" s="4">
        <v>1425100.16</v>
      </c>
      <c r="H470" s="4">
        <v>1404168.67</v>
      </c>
      <c r="I470" s="4">
        <v>0</v>
      </c>
      <c r="J470" s="4">
        <v>1399588.04</v>
      </c>
      <c r="K470" s="4">
        <v>3290.4</v>
      </c>
      <c r="L470" s="4">
        <v>1116.82</v>
      </c>
    </row>
    <row r="471" spans="1:12">
      <c r="A471" s="1">
        <v>6</v>
      </c>
      <c r="B471">
        <v>2018</v>
      </c>
      <c r="C471" s="48" t="str">
        <f t="shared" si="7"/>
        <v>MFY19</v>
      </c>
      <c r="D471" t="s">
        <v>15</v>
      </c>
      <c r="E471" t="s">
        <v>13</v>
      </c>
      <c r="F471" t="s">
        <v>12</v>
      </c>
      <c r="G471" s="4">
        <v>37497.67</v>
      </c>
      <c r="H471" s="4">
        <v>37099.39</v>
      </c>
      <c r="I471" s="4">
        <v>0</v>
      </c>
      <c r="J471" s="4">
        <v>37084.01</v>
      </c>
      <c r="K471" s="4">
        <v>15.38</v>
      </c>
      <c r="L471" s="4">
        <v>0</v>
      </c>
    </row>
    <row r="472" spans="1:12">
      <c r="A472" s="1">
        <v>6</v>
      </c>
      <c r="B472">
        <v>2018</v>
      </c>
      <c r="C472" s="48" t="str">
        <f t="shared" si="7"/>
        <v>MFY19</v>
      </c>
      <c r="D472" t="s">
        <v>16</v>
      </c>
      <c r="E472" t="s">
        <v>12</v>
      </c>
      <c r="F472" t="s">
        <v>12</v>
      </c>
      <c r="G472" s="4">
        <v>306357.53000000003</v>
      </c>
      <c r="H472" s="4">
        <v>331834.03999999998</v>
      </c>
      <c r="I472" s="4">
        <v>0</v>
      </c>
      <c r="J472" s="4">
        <v>331673.27</v>
      </c>
      <c r="K472" s="4">
        <v>160.77000000000001</v>
      </c>
      <c r="L472" s="4">
        <v>0</v>
      </c>
    </row>
    <row r="473" spans="1:12">
      <c r="A473" s="1">
        <v>6</v>
      </c>
      <c r="B473">
        <v>2018</v>
      </c>
      <c r="C473" s="48" t="str">
        <f t="shared" si="7"/>
        <v>MFY19</v>
      </c>
      <c r="D473" t="s">
        <v>16</v>
      </c>
      <c r="E473" t="s">
        <v>13</v>
      </c>
      <c r="F473" t="s">
        <v>12</v>
      </c>
      <c r="G473" s="4">
        <v>193069.27</v>
      </c>
      <c r="H473" s="4">
        <v>158762.84</v>
      </c>
      <c r="I473" s="4">
        <v>0</v>
      </c>
      <c r="J473" s="4">
        <v>148992.29</v>
      </c>
      <c r="K473" s="4">
        <v>6129.33</v>
      </c>
      <c r="L473" s="4">
        <v>3641.22</v>
      </c>
    </row>
    <row r="474" spans="1:12">
      <c r="A474" s="1">
        <v>6</v>
      </c>
      <c r="B474">
        <v>2018</v>
      </c>
      <c r="C474" s="48" t="str">
        <f t="shared" si="7"/>
        <v>MFY19</v>
      </c>
      <c r="D474" t="s">
        <v>17</v>
      </c>
      <c r="E474" t="s">
        <v>12</v>
      </c>
      <c r="F474" t="s">
        <v>12</v>
      </c>
      <c r="G474" s="4">
        <v>1164428.43</v>
      </c>
      <c r="H474" s="4">
        <v>1152841.8</v>
      </c>
      <c r="I474" s="4">
        <v>0</v>
      </c>
      <c r="J474" s="4">
        <v>1152841.8</v>
      </c>
      <c r="K474" s="4">
        <v>0</v>
      </c>
      <c r="L474" s="4">
        <v>0</v>
      </c>
    </row>
    <row r="475" spans="1:12">
      <c r="A475" s="1">
        <v>6</v>
      </c>
      <c r="B475">
        <v>2018</v>
      </c>
      <c r="C475" s="48" t="str">
        <f t="shared" si="7"/>
        <v>MFY19</v>
      </c>
      <c r="D475" t="s">
        <v>17</v>
      </c>
      <c r="E475" t="s">
        <v>13</v>
      </c>
      <c r="F475" t="s">
        <v>12</v>
      </c>
      <c r="G475" s="4">
        <v>43060.38</v>
      </c>
      <c r="H475" s="4">
        <v>21889.279999999999</v>
      </c>
      <c r="I475" s="4">
        <v>0</v>
      </c>
      <c r="J475" s="4">
        <v>21645.82</v>
      </c>
      <c r="K475" s="4">
        <v>121.09</v>
      </c>
      <c r="L475" s="4">
        <v>122.37</v>
      </c>
    </row>
    <row r="476" spans="1:12">
      <c r="A476" s="1">
        <v>6</v>
      </c>
      <c r="B476">
        <v>2018</v>
      </c>
      <c r="C476" s="48" t="str">
        <f t="shared" si="7"/>
        <v>MFY19</v>
      </c>
      <c r="D476" t="s">
        <v>18</v>
      </c>
      <c r="E476" t="s">
        <v>12</v>
      </c>
      <c r="F476" t="s">
        <v>12</v>
      </c>
      <c r="G476" s="4">
        <v>794220.59</v>
      </c>
      <c r="H476" s="4">
        <v>798890.86</v>
      </c>
      <c r="I476" s="4">
        <v>0</v>
      </c>
      <c r="J476" s="4">
        <v>796922.2</v>
      </c>
      <c r="K476" s="4">
        <v>1968.66</v>
      </c>
      <c r="L476" s="4">
        <v>0</v>
      </c>
    </row>
    <row r="477" spans="1:12">
      <c r="A477" s="1">
        <v>6</v>
      </c>
      <c r="B477">
        <v>2018</v>
      </c>
      <c r="C477" s="48" t="str">
        <f t="shared" si="7"/>
        <v>MFY19</v>
      </c>
      <c r="D477" t="s">
        <v>18</v>
      </c>
      <c r="E477" t="s">
        <v>13</v>
      </c>
      <c r="F477" t="s">
        <v>12</v>
      </c>
      <c r="G477" s="4">
        <v>792.96</v>
      </c>
      <c r="H477" s="4">
        <v>1754.8</v>
      </c>
      <c r="I477" s="4">
        <v>0</v>
      </c>
      <c r="J477" s="4">
        <v>1754.8</v>
      </c>
      <c r="K477" s="4">
        <v>0</v>
      </c>
      <c r="L477" s="4">
        <v>0</v>
      </c>
    </row>
    <row r="478" spans="1:12">
      <c r="A478" s="1">
        <v>6</v>
      </c>
      <c r="B478">
        <v>2018</v>
      </c>
      <c r="C478" s="48" t="str">
        <f t="shared" si="7"/>
        <v>MFY19</v>
      </c>
      <c r="D478" t="s">
        <v>19</v>
      </c>
      <c r="E478" t="s">
        <v>12</v>
      </c>
      <c r="F478" t="s">
        <v>12</v>
      </c>
      <c r="G478" s="4">
        <v>493226.11</v>
      </c>
      <c r="H478" s="4">
        <v>467525.92</v>
      </c>
      <c r="I478" s="4">
        <v>0</v>
      </c>
      <c r="J478" s="4">
        <v>467525.92</v>
      </c>
      <c r="K478" s="4">
        <v>0</v>
      </c>
      <c r="L478" s="4">
        <v>0</v>
      </c>
    </row>
    <row r="479" spans="1:12">
      <c r="A479" s="1">
        <v>6</v>
      </c>
      <c r="B479">
        <v>2018</v>
      </c>
      <c r="C479" s="48" t="str">
        <f t="shared" si="7"/>
        <v>MFY19</v>
      </c>
      <c r="D479" t="s">
        <v>19</v>
      </c>
      <c r="E479" t="s">
        <v>13</v>
      </c>
      <c r="F479" t="s">
        <v>12</v>
      </c>
      <c r="G479" s="4">
        <v>12794.47</v>
      </c>
      <c r="H479" s="4">
        <v>12794.47</v>
      </c>
      <c r="I479" s="4">
        <v>0</v>
      </c>
      <c r="J479" s="4">
        <v>12794.47</v>
      </c>
      <c r="K479" s="4">
        <v>0</v>
      </c>
      <c r="L479" s="4">
        <v>0</v>
      </c>
    </row>
    <row r="480" spans="1:12">
      <c r="A480" s="1">
        <v>6</v>
      </c>
      <c r="B480">
        <v>2018</v>
      </c>
      <c r="C480" s="48" t="str">
        <f t="shared" si="7"/>
        <v>MFY19</v>
      </c>
      <c r="D480" t="s">
        <v>20</v>
      </c>
      <c r="E480" t="s">
        <v>12</v>
      </c>
      <c r="F480" t="s">
        <v>12</v>
      </c>
      <c r="G480" s="4">
        <v>1049063.75</v>
      </c>
      <c r="H480" s="4">
        <v>990950.22</v>
      </c>
      <c r="I480" s="4">
        <v>0</v>
      </c>
      <c r="J480" s="4">
        <v>962497.97</v>
      </c>
      <c r="K480" s="4">
        <v>22254.33</v>
      </c>
      <c r="L480" s="4">
        <v>6066.81</v>
      </c>
    </row>
    <row r="481" spans="1:12">
      <c r="A481" s="1">
        <v>6</v>
      </c>
      <c r="B481">
        <v>2018</v>
      </c>
      <c r="C481" s="48" t="str">
        <f t="shared" si="7"/>
        <v>MFY19</v>
      </c>
      <c r="D481" t="s">
        <v>21</v>
      </c>
      <c r="E481" t="s">
        <v>12</v>
      </c>
      <c r="F481" t="s">
        <v>12</v>
      </c>
      <c r="G481" s="4">
        <v>2039456.67</v>
      </c>
      <c r="H481" s="4">
        <v>2012702.31</v>
      </c>
      <c r="I481" s="4">
        <v>0</v>
      </c>
      <c r="J481" s="4">
        <v>2012413.03</v>
      </c>
      <c r="K481" s="4">
        <v>289.27999999999997</v>
      </c>
      <c r="L481" s="4">
        <v>0</v>
      </c>
    </row>
    <row r="482" spans="1:12">
      <c r="A482" s="1">
        <v>6</v>
      </c>
      <c r="B482">
        <v>2018</v>
      </c>
      <c r="C482" s="48" t="str">
        <f t="shared" si="7"/>
        <v>MFY19</v>
      </c>
      <c r="D482" t="s">
        <v>21</v>
      </c>
      <c r="E482" t="s">
        <v>13</v>
      </c>
      <c r="F482" t="s">
        <v>12</v>
      </c>
      <c r="G482" s="4">
        <v>213.07</v>
      </c>
      <c r="H482" s="4">
        <v>1038.51</v>
      </c>
      <c r="I482" s="4">
        <v>0</v>
      </c>
      <c r="J482" s="4">
        <v>1038.51</v>
      </c>
      <c r="K482" s="4">
        <v>0</v>
      </c>
      <c r="L482" s="4">
        <v>0</v>
      </c>
    </row>
    <row r="483" spans="1:12">
      <c r="A483" s="1">
        <v>6</v>
      </c>
      <c r="B483">
        <v>2018</v>
      </c>
      <c r="C483" s="48" t="str">
        <f t="shared" si="7"/>
        <v>MFY19</v>
      </c>
      <c r="D483" t="s">
        <v>22</v>
      </c>
      <c r="E483" t="s">
        <v>12</v>
      </c>
      <c r="F483" t="s">
        <v>12</v>
      </c>
      <c r="G483" s="4">
        <v>111175.64</v>
      </c>
      <c r="H483" s="4">
        <v>96443.41</v>
      </c>
      <c r="I483" s="4">
        <v>10670.05</v>
      </c>
      <c r="J483" s="4">
        <v>85614.97</v>
      </c>
      <c r="K483" s="4">
        <v>158.38999999999999</v>
      </c>
      <c r="L483" s="4">
        <v>0</v>
      </c>
    </row>
    <row r="484" spans="1:12">
      <c r="A484" s="1">
        <v>6</v>
      </c>
      <c r="B484">
        <v>2018</v>
      </c>
      <c r="C484" s="48" t="str">
        <f t="shared" si="7"/>
        <v>MFY19</v>
      </c>
      <c r="D484" t="s">
        <v>23</v>
      </c>
      <c r="E484" t="s">
        <v>12</v>
      </c>
      <c r="F484" t="s">
        <v>12</v>
      </c>
      <c r="G484" s="4">
        <v>1328231.2</v>
      </c>
      <c r="H484" s="4">
        <v>1329174.8400000001</v>
      </c>
      <c r="I484" s="4">
        <v>0</v>
      </c>
      <c r="J484" s="4">
        <v>1329174.8400000001</v>
      </c>
      <c r="K484" s="4">
        <v>0</v>
      </c>
      <c r="L484" s="4">
        <v>0</v>
      </c>
    </row>
    <row r="485" spans="1:12">
      <c r="A485" s="1">
        <v>6</v>
      </c>
      <c r="B485">
        <v>2018</v>
      </c>
      <c r="C485" s="48" t="str">
        <f t="shared" si="7"/>
        <v>MFY19</v>
      </c>
      <c r="D485" t="s">
        <v>23</v>
      </c>
      <c r="E485" t="s">
        <v>13</v>
      </c>
      <c r="F485" t="s">
        <v>12</v>
      </c>
      <c r="G485" s="4">
        <v>13972.2</v>
      </c>
      <c r="H485" s="4">
        <v>13770.12</v>
      </c>
      <c r="I485" s="4">
        <v>0</v>
      </c>
      <c r="J485" s="4">
        <v>13620.25</v>
      </c>
      <c r="K485" s="4">
        <v>149.87</v>
      </c>
      <c r="L485" s="4">
        <v>0</v>
      </c>
    </row>
    <row r="486" spans="1:12">
      <c r="A486" s="1">
        <v>6</v>
      </c>
      <c r="B486">
        <v>2018</v>
      </c>
      <c r="C486" s="48" t="str">
        <f t="shared" si="7"/>
        <v>MFY19</v>
      </c>
      <c r="D486" t="s">
        <v>24</v>
      </c>
      <c r="E486" t="s">
        <v>12</v>
      </c>
      <c r="F486" t="s">
        <v>12</v>
      </c>
      <c r="G486" s="4">
        <v>176.04</v>
      </c>
      <c r="H486" s="4">
        <v>146.62</v>
      </c>
      <c r="I486" s="4">
        <v>0</v>
      </c>
      <c r="J486" s="4">
        <v>146.62</v>
      </c>
      <c r="K486" s="4">
        <v>0</v>
      </c>
      <c r="L486" s="4">
        <v>0</v>
      </c>
    </row>
    <row r="487" spans="1:12">
      <c r="A487" s="1">
        <v>6</v>
      </c>
      <c r="B487">
        <v>2018</v>
      </c>
      <c r="C487" s="48" t="str">
        <f t="shared" si="7"/>
        <v>MFY19</v>
      </c>
      <c r="D487" t="s">
        <v>25</v>
      </c>
      <c r="E487" t="s">
        <v>12</v>
      </c>
      <c r="F487" t="s">
        <v>12</v>
      </c>
      <c r="G487" s="4">
        <v>321850.55</v>
      </c>
      <c r="H487" s="4">
        <v>312521.69</v>
      </c>
      <c r="I487" s="4">
        <v>0</v>
      </c>
      <c r="J487" s="4">
        <v>306964.34000000003</v>
      </c>
      <c r="K487" s="4">
        <v>4134.1499999999996</v>
      </c>
      <c r="L487" s="4">
        <v>1423.2</v>
      </c>
    </row>
    <row r="488" spans="1:12">
      <c r="A488" s="1">
        <v>6</v>
      </c>
      <c r="B488">
        <v>2018</v>
      </c>
      <c r="C488" s="48" t="str">
        <f t="shared" si="7"/>
        <v>MFY19</v>
      </c>
      <c r="D488" t="s">
        <v>25</v>
      </c>
      <c r="E488" t="s">
        <v>13</v>
      </c>
      <c r="F488" t="s">
        <v>12</v>
      </c>
      <c r="G488" s="4">
        <v>543.16</v>
      </c>
      <c r="H488" s="4">
        <v>526.02</v>
      </c>
      <c r="I488" s="4">
        <v>0</v>
      </c>
      <c r="J488" s="4">
        <v>526.02</v>
      </c>
      <c r="K488" s="4">
        <v>0</v>
      </c>
      <c r="L488" s="4">
        <v>0</v>
      </c>
    </row>
    <row r="489" spans="1:12">
      <c r="A489" s="1">
        <v>6</v>
      </c>
      <c r="B489">
        <v>2018</v>
      </c>
      <c r="C489" s="48" t="str">
        <f t="shared" si="7"/>
        <v>MFY19</v>
      </c>
      <c r="D489" t="s">
        <v>26</v>
      </c>
      <c r="E489" t="s">
        <v>12</v>
      </c>
      <c r="F489" t="s">
        <v>12</v>
      </c>
      <c r="G489" s="4">
        <v>1757749.44</v>
      </c>
      <c r="H489" s="4">
        <v>8787.99</v>
      </c>
      <c r="I489" s="4">
        <v>0</v>
      </c>
      <c r="J489" s="4">
        <v>8751.59</v>
      </c>
      <c r="K489" s="4">
        <v>36.4</v>
      </c>
      <c r="L489" s="4">
        <v>0</v>
      </c>
    </row>
    <row r="490" spans="1:12">
      <c r="A490" s="1">
        <v>6</v>
      </c>
      <c r="B490">
        <v>2018</v>
      </c>
      <c r="C490" s="48" t="str">
        <f t="shared" si="7"/>
        <v>MFY19</v>
      </c>
      <c r="D490" t="s">
        <v>26</v>
      </c>
      <c r="E490" t="s">
        <v>12</v>
      </c>
      <c r="F490" t="s">
        <v>13</v>
      </c>
      <c r="G490" s="4">
        <v>1738650.46</v>
      </c>
      <c r="H490" s="4">
        <v>0</v>
      </c>
      <c r="I490" s="4">
        <v>0</v>
      </c>
      <c r="J490" s="4">
        <v>0</v>
      </c>
      <c r="K490" s="4">
        <v>0</v>
      </c>
      <c r="L490" s="4">
        <v>0</v>
      </c>
    </row>
    <row r="491" spans="1:12">
      <c r="A491" s="1">
        <v>6</v>
      </c>
      <c r="B491">
        <v>2018</v>
      </c>
      <c r="C491" s="48" t="str">
        <f t="shared" si="7"/>
        <v>MFY19</v>
      </c>
      <c r="D491" t="s">
        <v>26</v>
      </c>
      <c r="E491" t="s">
        <v>13</v>
      </c>
      <c r="F491" t="s">
        <v>12</v>
      </c>
      <c r="G491" s="4">
        <v>148743.59</v>
      </c>
      <c r="H491" s="4">
        <v>9785.14</v>
      </c>
      <c r="I491" s="4">
        <v>0</v>
      </c>
      <c r="J491" s="4">
        <v>9723.6200000000008</v>
      </c>
      <c r="K491" s="4">
        <v>61.52</v>
      </c>
      <c r="L491" s="4">
        <v>0</v>
      </c>
    </row>
    <row r="492" spans="1:12">
      <c r="A492" s="1">
        <v>6</v>
      </c>
      <c r="B492">
        <v>2018</v>
      </c>
      <c r="C492" s="48" t="str">
        <f t="shared" si="7"/>
        <v>MFY19</v>
      </c>
      <c r="D492" t="s">
        <v>26</v>
      </c>
      <c r="E492" t="s">
        <v>13</v>
      </c>
      <c r="F492" t="s">
        <v>13</v>
      </c>
      <c r="G492" s="4">
        <v>1007.86</v>
      </c>
      <c r="H492" s="4">
        <v>0</v>
      </c>
      <c r="I492" s="4">
        <v>0</v>
      </c>
      <c r="J492" s="4">
        <v>0</v>
      </c>
      <c r="K492" s="4">
        <v>0</v>
      </c>
      <c r="L492" s="4">
        <v>0</v>
      </c>
    </row>
    <row r="493" spans="1:12">
      <c r="A493" s="1">
        <v>7</v>
      </c>
      <c r="B493">
        <v>2018</v>
      </c>
      <c r="C493" s="48" t="str">
        <f t="shared" si="7"/>
        <v>MFY19</v>
      </c>
      <c r="D493" t="s">
        <v>11</v>
      </c>
      <c r="E493" t="s">
        <v>12</v>
      </c>
      <c r="F493" t="s">
        <v>12</v>
      </c>
      <c r="G493" s="4">
        <v>30377592.25</v>
      </c>
      <c r="H493" s="4">
        <v>29183269</v>
      </c>
      <c r="I493" s="4">
        <v>1550.95</v>
      </c>
      <c r="J493" s="4">
        <v>28060235.75</v>
      </c>
      <c r="K493" s="4">
        <v>909031.43</v>
      </c>
      <c r="L493" s="4">
        <v>207283.56</v>
      </c>
    </row>
    <row r="494" spans="1:12">
      <c r="A494" s="1">
        <v>7</v>
      </c>
      <c r="B494">
        <v>2018</v>
      </c>
      <c r="C494" s="48" t="str">
        <f t="shared" si="7"/>
        <v>MFY19</v>
      </c>
      <c r="D494" t="s">
        <v>11</v>
      </c>
      <c r="E494" t="s">
        <v>13</v>
      </c>
      <c r="F494" t="s">
        <v>12</v>
      </c>
      <c r="G494" s="4">
        <v>130775.77</v>
      </c>
      <c r="H494" s="4">
        <v>77021.7</v>
      </c>
      <c r="I494" s="4">
        <v>0</v>
      </c>
      <c r="J494" s="4">
        <v>63000.61</v>
      </c>
      <c r="K494" s="4">
        <v>10063.08</v>
      </c>
      <c r="L494" s="4">
        <v>3927.92</v>
      </c>
    </row>
    <row r="495" spans="1:12">
      <c r="A495" s="1">
        <v>7</v>
      </c>
      <c r="B495">
        <v>2018</v>
      </c>
      <c r="C495" s="48" t="str">
        <f t="shared" si="7"/>
        <v>MFY19</v>
      </c>
      <c r="D495" t="s">
        <v>14</v>
      </c>
      <c r="E495" t="s">
        <v>12</v>
      </c>
      <c r="F495" t="s">
        <v>12</v>
      </c>
      <c r="G495" s="4">
        <v>11851156.130000001</v>
      </c>
      <c r="H495" s="4">
        <v>11678548.33</v>
      </c>
      <c r="I495" s="4">
        <v>6165.81</v>
      </c>
      <c r="J495" s="4">
        <v>11483915.800000001</v>
      </c>
      <c r="K495" s="4">
        <v>158697.41</v>
      </c>
      <c r="L495" s="4">
        <v>28542.42</v>
      </c>
    </row>
    <row r="496" spans="1:12">
      <c r="A496" s="1">
        <v>7</v>
      </c>
      <c r="B496">
        <v>2018</v>
      </c>
      <c r="C496" s="48" t="str">
        <f t="shared" si="7"/>
        <v>MFY19</v>
      </c>
      <c r="D496" t="s">
        <v>14</v>
      </c>
      <c r="E496" t="s">
        <v>13</v>
      </c>
      <c r="F496" t="s">
        <v>12</v>
      </c>
      <c r="G496" s="4">
        <v>941776.26</v>
      </c>
      <c r="H496" s="4">
        <v>695070.13</v>
      </c>
      <c r="I496" s="4">
        <v>0</v>
      </c>
      <c r="J496" s="4">
        <v>636821.03</v>
      </c>
      <c r="K496" s="4">
        <v>44310.45</v>
      </c>
      <c r="L496" s="4">
        <v>13838.73</v>
      </c>
    </row>
    <row r="497" spans="1:12">
      <c r="A497" s="1">
        <v>7</v>
      </c>
      <c r="B497">
        <v>2018</v>
      </c>
      <c r="C497" s="48" t="str">
        <f t="shared" si="7"/>
        <v>MFY19</v>
      </c>
      <c r="D497" t="s">
        <v>15</v>
      </c>
      <c r="E497" t="s">
        <v>12</v>
      </c>
      <c r="F497" t="s">
        <v>12</v>
      </c>
      <c r="G497" s="4">
        <v>2177169.25</v>
      </c>
      <c r="H497" s="4">
        <v>2155748.54</v>
      </c>
      <c r="I497" s="4">
        <v>283117.90000000002</v>
      </c>
      <c r="J497" s="4">
        <v>1867917.39</v>
      </c>
      <c r="K497" s="4">
        <v>4333.29</v>
      </c>
      <c r="L497" s="4">
        <v>186.53</v>
      </c>
    </row>
    <row r="498" spans="1:12">
      <c r="A498" s="1">
        <v>7</v>
      </c>
      <c r="B498">
        <v>2018</v>
      </c>
      <c r="C498" s="48" t="str">
        <f t="shared" si="7"/>
        <v>MFY19</v>
      </c>
      <c r="D498" t="s">
        <v>15</v>
      </c>
      <c r="E498" t="s">
        <v>13</v>
      </c>
      <c r="F498" t="s">
        <v>12</v>
      </c>
      <c r="G498" s="4">
        <v>24281.67</v>
      </c>
      <c r="H498" s="4">
        <v>23883.39</v>
      </c>
      <c r="I498" s="4">
        <v>0</v>
      </c>
      <c r="J498" s="4">
        <v>23868.01</v>
      </c>
      <c r="K498" s="4">
        <v>15.38</v>
      </c>
      <c r="L498" s="4">
        <v>0</v>
      </c>
    </row>
    <row r="499" spans="1:12">
      <c r="A499" s="1">
        <v>7</v>
      </c>
      <c r="B499">
        <v>2018</v>
      </c>
      <c r="C499" s="48" t="str">
        <f t="shared" si="7"/>
        <v>MFY19</v>
      </c>
      <c r="D499" t="s">
        <v>16</v>
      </c>
      <c r="E499" t="s">
        <v>12</v>
      </c>
      <c r="F499" t="s">
        <v>12</v>
      </c>
      <c r="G499" s="4">
        <v>318238.67</v>
      </c>
      <c r="H499" s="4">
        <v>321769.24</v>
      </c>
      <c r="I499" s="4">
        <v>0</v>
      </c>
      <c r="J499" s="4">
        <v>321391.96999999997</v>
      </c>
      <c r="K499" s="4">
        <v>315.38</v>
      </c>
      <c r="L499" s="4">
        <v>61.89</v>
      </c>
    </row>
    <row r="500" spans="1:12">
      <c r="A500" s="1">
        <v>7</v>
      </c>
      <c r="B500">
        <v>2018</v>
      </c>
      <c r="C500" s="48" t="str">
        <f t="shared" si="7"/>
        <v>MFY19</v>
      </c>
      <c r="D500" t="s">
        <v>16</v>
      </c>
      <c r="E500" t="s">
        <v>13</v>
      </c>
      <c r="F500" t="s">
        <v>12</v>
      </c>
      <c r="G500" s="4">
        <v>172535.98</v>
      </c>
      <c r="H500" s="4">
        <v>136787.01</v>
      </c>
      <c r="I500" s="4">
        <v>0</v>
      </c>
      <c r="J500" s="4">
        <v>124885.29</v>
      </c>
      <c r="K500" s="4">
        <v>8159.88</v>
      </c>
      <c r="L500" s="4">
        <v>3741.84</v>
      </c>
    </row>
    <row r="501" spans="1:12">
      <c r="A501" s="1">
        <v>7</v>
      </c>
      <c r="B501">
        <v>2018</v>
      </c>
      <c r="C501" s="48" t="str">
        <f t="shared" si="7"/>
        <v>MFY19</v>
      </c>
      <c r="D501" t="s">
        <v>17</v>
      </c>
      <c r="E501" t="s">
        <v>12</v>
      </c>
      <c r="F501" t="s">
        <v>12</v>
      </c>
      <c r="G501" s="4">
        <v>1207904.6200000001</v>
      </c>
      <c r="H501" s="4">
        <v>1194701.1200000001</v>
      </c>
      <c r="I501" s="4">
        <v>0</v>
      </c>
      <c r="J501" s="4">
        <v>1194701.1200000001</v>
      </c>
      <c r="K501" s="4">
        <v>0</v>
      </c>
      <c r="L501" s="4">
        <v>0</v>
      </c>
    </row>
    <row r="502" spans="1:12">
      <c r="A502" s="1">
        <v>7</v>
      </c>
      <c r="B502">
        <v>2018</v>
      </c>
      <c r="C502" s="48" t="str">
        <f t="shared" si="7"/>
        <v>MFY19</v>
      </c>
      <c r="D502" t="s">
        <v>17</v>
      </c>
      <c r="E502" t="s">
        <v>13</v>
      </c>
      <c r="F502" t="s">
        <v>12</v>
      </c>
      <c r="G502" s="4">
        <v>43126.06</v>
      </c>
      <c r="H502" s="4">
        <v>21614.06</v>
      </c>
      <c r="I502" s="4">
        <v>0</v>
      </c>
      <c r="J502" s="4">
        <v>21353.64</v>
      </c>
      <c r="K502" s="4">
        <v>129.57</v>
      </c>
      <c r="L502" s="4">
        <v>130.85</v>
      </c>
    </row>
    <row r="503" spans="1:12">
      <c r="A503" s="1">
        <v>7</v>
      </c>
      <c r="B503">
        <v>2018</v>
      </c>
      <c r="C503" s="48" t="str">
        <f t="shared" si="7"/>
        <v>MFY19</v>
      </c>
      <c r="D503" t="s">
        <v>18</v>
      </c>
      <c r="E503" t="s">
        <v>12</v>
      </c>
      <c r="F503" t="s">
        <v>12</v>
      </c>
      <c r="G503" s="4">
        <v>816048.2</v>
      </c>
      <c r="H503" s="4">
        <v>842110.17</v>
      </c>
      <c r="I503" s="4">
        <v>0</v>
      </c>
      <c r="J503" s="4">
        <v>816424.92</v>
      </c>
      <c r="K503" s="4">
        <v>9065.6299999999992</v>
      </c>
      <c r="L503" s="4">
        <v>16619.62</v>
      </c>
    </row>
    <row r="504" spans="1:12">
      <c r="A504" s="1">
        <v>7</v>
      </c>
      <c r="B504">
        <v>2018</v>
      </c>
      <c r="C504" s="48" t="str">
        <f t="shared" si="7"/>
        <v>MFY19</v>
      </c>
      <c r="D504" t="s">
        <v>18</v>
      </c>
      <c r="E504" t="s">
        <v>13</v>
      </c>
      <c r="F504" t="s">
        <v>12</v>
      </c>
      <c r="G504" s="4">
        <v>2695.4</v>
      </c>
      <c r="H504" s="4">
        <v>2137.04</v>
      </c>
      <c r="I504" s="4">
        <v>0</v>
      </c>
      <c r="J504" s="4">
        <v>2137.04</v>
      </c>
      <c r="K504" s="4">
        <v>0</v>
      </c>
      <c r="L504" s="4">
        <v>0</v>
      </c>
    </row>
    <row r="505" spans="1:12">
      <c r="A505" s="1">
        <v>7</v>
      </c>
      <c r="B505">
        <v>2018</v>
      </c>
      <c r="C505" s="48" t="str">
        <f t="shared" si="7"/>
        <v>MFY19</v>
      </c>
      <c r="D505" t="s">
        <v>19</v>
      </c>
      <c r="E505" t="s">
        <v>12</v>
      </c>
      <c r="F505" t="s">
        <v>12</v>
      </c>
      <c r="G505" s="4">
        <v>443143.42</v>
      </c>
      <c r="H505" s="4">
        <v>442850.18</v>
      </c>
      <c r="I505" s="4">
        <v>0</v>
      </c>
      <c r="J505" s="4">
        <v>442850.18</v>
      </c>
      <c r="K505" s="4">
        <v>0</v>
      </c>
      <c r="L505" s="4">
        <v>0</v>
      </c>
    </row>
    <row r="506" spans="1:12">
      <c r="A506" s="1">
        <v>7</v>
      </c>
      <c r="B506">
        <v>2018</v>
      </c>
      <c r="C506" s="48" t="str">
        <f t="shared" si="7"/>
        <v>MFY19</v>
      </c>
      <c r="D506" t="s">
        <v>19</v>
      </c>
      <c r="E506" t="s">
        <v>13</v>
      </c>
      <c r="F506" t="s">
        <v>12</v>
      </c>
      <c r="G506" s="4">
        <v>12654.91</v>
      </c>
      <c r="H506" s="4">
        <v>12654.91</v>
      </c>
      <c r="I506" s="4">
        <v>0</v>
      </c>
      <c r="J506" s="4">
        <v>12654.91</v>
      </c>
      <c r="K506" s="4">
        <v>0</v>
      </c>
      <c r="L506" s="4">
        <v>0</v>
      </c>
    </row>
    <row r="507" spans="1:12">
      <c r="A507" s="1">
        <v>7</v>
      </c>
      <c r="B507">
        <v>2018</v>
      </c>
      <c r="C507" s="48" t="str">
        <f t="shared" si="7"/>
        <v>MFY19</v>
      </c>
      <c r="D507" t="s">
        <v>20</v>
      </c>
      <c r="E507" t="s">
        <v>12</v>
      </c>
      <c r="F507" t="s">
        <v>12</v>
      </c>
      <c r="G507" s="4">
        <v>1023419.09</v>
      </c>
      <c r="H507" s="4">
        <v>957088.54</v>
      </c>
      <c r="I507" s="4">
        <v>0</v>
      </c>
      <c r="J507" s="4">
        <v>927706.59</v>
      </c>
      <c r="K507" s="4">
        <v>23944.47</v>
      </c>
      <c r="L507" s="4">
        <v>5366.06</v>
      </c>
    </row>
    <row r="508" spans="1:12">
      <c r="A508" s="1">
        <v>7</v>
      </c>
      <c r="B508">
        <v>2018</v>
      </c>
      <c r="C508" s="48" t="str">
        <f t="shared" si="7"/>
        <v>MFY19</v>
      </c>
      <c r="D508" t="s">
        <v>21</v>
      </c>
      <c r="E508" t="s">
        <v>12</v>
      </c>
      <c r="F508" t="s">
        <v>12</v>
      </c>
      <c r="G508" s="4">
        <v>2098456.2799999998</v>
      </c>
      <c r="H508" s="4">
        <v>2085366.66</v>
      </c>
      <c r="I508" s="4">
        <v>0</v>
      </c>
      <c r="J508" s="4">
        <v>2085119.01</v>
      </c>
      <c r="K508" s="4">
        <v>247.65</v>
      </c>
      <c r="L508" s="4">
        <v>0</v>
      </c>
    </row>
    <row r="509" spans="1:12">
      <c r="A509" s="1">
        <v>7</v>
      </c>
      <c r="B509">
        <v>2018</v>
      </c>
      <c r="C509" s="48" t="str">
        <f t="shared" si="7"/>
        <v>MFY19</v>
      </c>
      <c r="D509" t="s">
        <v>21</v>
      </c>
      <c r="E509" t="s">
        <v>13</v>
      </c>
      <c r="F509" t="s">
        <v>12</v>
      </c>
      <c r="G509" s="4">
        <v>219.3</v>
      </c>
      <c r="H509" s="4">
        <v>219.3</v>
      </c>
      <c r="I509" s="4">
        <v>0</v>
      </c>
      <c r="J509" s="4">
        <v>219.3</v>
      </c>
      <c r="K509" s="4">
        <v>0</v>
      </c>
      <c r="L509" s="4">
        <v>0</v>
      </c>
    </row>
    <row r="510" spans="1:12">
      <c r="A510" s="1">
        <v>7</v>
      </c>
      <c r="B510">
        <v>2018</v>
      </c>
      <c r="C510" s="48" t="str">
        <f t="shared" si="7"/>
        <v>MFY19</v>
      </c>
      <c r="D510" t="s">
        <v>22</v>
      </c>
      <c r="E510" t="s">
        <v>12</v>
      </c>
      <c r="F510" t="s">
        <v>12</v>
      </c>
      <c r="G510" s="4">
        <v>106915.49</v>
      </c>
      <c r="H510" s="4">
        <v>99255.7</v>
      </c>
      <c r="I510" s="4">
        <v>0</v>
      </c>
      <c r="J510" s="4">
        <v>99088.69</v>
      </c>
      <c r="K510" s="4">
        <v>167.01</v>
      </c>
      <c r="L510" s="4">
        <v>0</v>
      </c>
    </row>
    <row r="511" spans="1:12">
      <c r="A511" s="1">
        <v>7</v>
      </c>
      <c r="B511">
        <v>2018</v>
      </c>
      <c r="C511" s="48" t="str">
        <f t="shared" si="7"/>
        <v>MFY19</v>
      </c>
      <c r="D511" t="s">
        <v>23</v>
      </c>
      <c r="E511" t="s">
        <v>12</v>
      </c>
      <c r="F511" t="s">
        <v>12</v>
      </c>
      <c r="G511" s="4">
        <v>1314330.03</v>
      </c>
      <c r="H511" s="4">
        <v>1299476.52</v>
      </c>
      <c r="I511" s="4">
        <v>0</v>
      </c>
      <c r="J511" s="4">
        <v>1299476.52</v>
      </c>
      <c r="K511" s="4">
        <v>0</v>
      </c>
      <c r="L511" s="4">
        <v>0</v>
      </c>
    </row>
    <row r="512" spans="1:12">
      <c r="A512" s="1">
        <v>7</v>
      </c>
      <c r="B512">
        <v>2018</v>
      </c>
      <c r="C512" s="48" t="str">
        <f t="shared" si="7"/>
        <v>MFY19</v>
      </c>
      <c r="D512" t="s">
        <v>23</v>
      </c>
      <c r="E512" t="s">
        <v>13</v>
      </c>
      <c r="F512" t="s">
        <v>12</v>
      </c>
      <c r="G512" s="4">
        <v>13868.31</v>
      </c>
      <c r="H512" s="4">
        <v>12673.69</v>
      </c>
      <c r="I512" s="4">
        <v>0</v>
      </c>
      <c r="J512" s="4">
        <v>12523.34</v>
      </c>
      <c r="K512" s="4">
        <v>150.35</v>
      </c>
      <c r="L512" s="4">
        <v>0</v>
      </c>
    </row>
    <row r="513" spans="1:12">
      <c r="A513" s="1">
        <v>7</v>
      </c>
      <c r="B513">
        <v>2018</v>
      </c>
      <c r="C513" s="48" t="str">
        <f t="shared" si="7"/>
        <v>MFY19</v>
      </c>
      <c r="D513" t="s">
        <v>24</v>
      </c>
      <c r="E513" t="s">
        <v>12</v>
      </c>
      <c r="F513" t="s">
        <v>12</v>
      </c>
      <c r="G513" s="4">
        <v>183.6</v>
      </c>
      <c r="H513" s="4">
        <v>154.18</v>
      </c>
      <c r="I513" s="4">
        <v>0</v>
      </c>
      <c r="J513" s="4">
        <v>154.18</v>
      </c>
      <c r="K513" s="4">
        <v>0</v>
      </c>
      <c r="L513" s="4">
        <v>0</v>
      </c>
    </row>
    <row r="514" spans="1:12">
      <c r="A514" s="1">
        <v>7</v>
      </c>
      <c r="B514">
        <v>2018</v>
      </c>
      <c r="C514" s="48" t="str">
        <f t="shared" si="7"/>
        <v>MFY19</v>
      </c>
      <c r="D514" t="s">
        <v>25</v>
      </c>
      <c r="E514" t="s">
        <v>12</v>
      </c>
      <c r="F514" t="s">
        <v>12</v>
      </c>
      <c r="G514" s="4">
        <v>355291.02</v>
      </c>
      <c r="H514" s="4">
        <v>339756.25</v>
      </c>
      <c r="I514" s="4">
        <v>0</v>
      </c>
      <c r="J514" s="4">
        <v>332200.3</v>
      </c>
      <c r="K514" s="4">
        <v>6079.33</v>
      </c>
      <c r="L514" s="4">
        <v>1460.39</v>
      </c>
    </row>
    <row r="515" spans="1:12">
      <c r="A515" s="1">
        <v>7</v>
      </c>
      <c r="B515">
        <v>2018</v>
      </c>
      <c r="C515" s="48" t="str">
        <f t="shared" ref="C515:C578" si="8">"MFY"&amp;IF(A515&lt;2,RIGHT(B515,2),RIGHT(B515+1,2))</f>
        <v>MFY19</v>
      </c>
      <c r="D515" t="s">
        <v>25</v>
      </c>
      <c r="E515" t="s">
        <v>13</v>
      </c>
      <c r="F515" t="s">
        <v>12</v>
      </c>
      <c r="G515" s="4">
        <v>565.11</v>
      </c>
      <c r="H515" s="4">
        <v>547.97</v>
      </c>
      <c r="I515" s="4">
        <v>0</v>
      </c>
      <c r="J515" s="4">
        <v>547.97</v>
      </c>
      <c r="K515" s="4">
        <v>0</v>
      </c>
      <c r="L515" s="4">
        <v>0</v>
      </c>
    </row>
    <row r="516" spans="1:12">
      <c r="A516" s="1">
        <v>7</v>
      </c>
      <c r="B516">
        <v>2018</v>
      </c>
      <c r="C516" s="48" t="str">
        <f t="shared" si="8"/>
        <v>MFY19</v>
      </c>
      <c r="D516" t="s">
        <v>26</v>
      </c>
      <c r="E516" t="s">
        <v>12</v>
      </c>
      <c r="F516" t="s">
        <v>12</v>
      </c>
      <c r="G516" s="4">
        <v>2831495.77</v>
      </c>
      <c r="H516" s="4">
        <v>30096.29</v>
      </c>
      <c r="I516" s="4">
        <v>0</v>
      </c>
      <c r="J516" s="4">
        <v>28290.63</v>
      </c>
      <c r="K516" s="4">
        <v>1747.53</v>
      </c>
      <c r="L516" s="4">
        <v>58.13</v>
      </c>
    </row>
    <row r="517" spans="1:12">
      <c r="A517" s="1">
        <v>7</v>
      </c>
      <c r="B517">
        <v>2018</v>
      </c>
      <c r="C517" s="48" t="str">
        <f t="shared" si="8"/>
        <v>MFY19</v>
      </c>
      <c r="D517" t="s">
        <v>26</v>
      </c>
      <c r="E517" t="s">
        <v>12</v>
      </c>
      <c r="F517" t="s">
        <v>13</v>
      </c>
      <c r="G517" s="4">
        <v>1322156.17</v>
      </c>
      <c r="H517" s="4">
        <v>0</v>
      </c>
      <c r="I517" s="4">
        <v>0</v>
      </c>
      <c r="J517" s="4">
        <v>0</v>
      </c>
      <c r="K517" s="4">
        <v>0</v>
      </c>
      <c r="L517" s="4">
        <v>0</v>
      </c>
    </row>
    <row r="518" spans="1:12">
      <c r="A518" s="1">
        <v>7</v>
      </c>
      <c r="B518">
        <v>2018</v>
      </c>
      <c r="C518" s="48" t="str">
        <f t="shared" si="8"/>
        <v>MFY19</v>
      </c>
      <c r="D518" t="s">
        <v>26</v>
      </c>
      <c r="E518" t="s">
        <v>13</v>
      </c>
      <c r="F518" t="s">
        <v>12</v>
      </c>
      <c r="G518" s="4">
        <v>147593.04999999999</v>
      </c>
      <c r="H518" s="4">
        <v>8734.77</v>
      </c>
      <c r="I518" s="4">
        <v>0</v>
      </c>
      <c r="J518" s="4">
        <v>8264.73</v>
      </c>
      <c r="K518" s="4">
        <v>449.89</v>
      </c>
      <c r="L518" s="4">
        <v>20.149999999999999</v>
      </c>
    </row>
    <row r="519" spans="1:12">
      <c r="A519" s="1">
        <v>7</v>
      </c>
      <c r="B519">
        <v>2018</v>
      </c>
      <c r="C519" s="48" t="str">
        <f t="shared" si="8"/>
        <v>MFY19</v>
      </c>
      <c r="D519" t="s">
        <v>26</v>
      </c>
      <c r="E519" t="s">
        <v>13</v>
      </c>
      <c r="F519" t="s">
        <v>13</v>
      </c>
      <c r="G519" s="4">
        <v>1795.22</v>
      </c>
      <c r="H519" s="4">
        <v>0</v>
      </c>
      <c r="I519" s="4">
        <v>0</v>
      </c>
      <c r="J519" s="4">
        <v>0</v>
      </c>
      <c r="K519" s="4">
        <v>0</v>
      </c>
      <c r="L519" s="4">
        <v>0</v>
      </c>
    </row>
    <row r="520" spans="1:12">
      <c r="A520" s="1">
        <v>7</v>
      </c>
      <c r="B520">
        <v>2018</v>
      </c>
      <c r="C520" s="48" t="str">
        <f t="shared" si="8"/>
        <v>MFY19</v>
      </c>
      <c r="D520" t="s">
        <v>28</v>
      </c>
      <c r="E520" t="s">
        <v>12</v>
      </c>
      <c r="F520" t="s">
        <v>12</v>
      </c>
      <c r="G520" s="4">
        <v>2893.72</v>
      </c>
      <c r="H520" s="4">
        <v>112.37</v>
      </c>
      <c r="I520" s="4">
        <v>0</v>
      </c>
      <c r="J520" s="4">
        <v>81.61</v>
      </c>
      <c r="K520" s="4">
        <v>30.76</v>
      </c>
      <c r="L520" s="4">
        <v>0</v>
      </c>
    </row>
    <row r="521" spans="1:12">
      <c r="A521" s="1">
        <v>7</v>
      </c>
      <c r="B521">
        <v>2018</v>
      </c>
      <c r="C521" s="48" t="str">
        <f t="shared" si="8"/>
        <v>MFY19</v>
      </c>
      <c r="D521" t="s">
        <v>28</v>
      </c>
      <c r="E521" t="s">
        <v>13</v>
      </c>
      <c r="F521" t="s">
        <v>12</v>
      </c>
      <c r="G521" s="4">
        <v>2208.0500000000002</v>
      </c>
      <c r="H521" s="4">
        <v>0</v>
      </c>
      <c r="I521" s="4">
        <v>0</v>
      </c>
      <c r="J521" s="4">
        <v>0</v>
      </c>
      <c r="K521" s="4">
        <v>0</v>
      </c>
      <c r="L521" s="4">
        <v>0</v>
      </c>
    </row>
    <row r="522" spans="1:12">
      <c r="A522" s="1">
        <v>8</v>
      </c>
      <c r="B522">
        <v>2018</v>
      </c>
      <c r="C522" s="48" t="str">
        <f t="shared" si="8"/>
        <v>MFY19</v>
      </c>
      <c r="D522" t="s">
        <v>11</v>
      </c>
      <c r="E522" t="s">
        <v>12</v>
      </c>
      <c r="F522" t="s">
        <v>12</v>
      </c>
      <c r="G522" s="4">
        <v>30713388.640000001</v>
      </c>
      <c r="H522" s="4">
        <v>29545352.280000001</v>
      </c>
      <c r="I522" s="4">
        <v>7126.3</v>
      </c>
      <c r="J522" s="4">
        <v>28106144.760000002</v>
      </c>
      <c r="K522" s="4">
        <v>1188532.67</v>
      </c>
      <c r="L522" s="4">
        <v>234594.93</v>
      </c>
    </row>
    <row r="523" spans="1:12">
      <c r="A523" s="1">
        <v>8</v>
      </c>
      <c r="B523">
        <v>2018</v>
      </c>
      <c r="C523" s="48" t="str">
        <f t="shared" si="8"/>
        <v>MFY19</v>
      </c>
      <c r="D523" t="s">
        <v>11</v>
      </c>
      <c r="E523" t="s">
        <v>13</v>
      </c>
      <c r="F523" t="s">
        <v>12</v>
      </c>
      <c r="G523" s="4">
        <v>119122.54</v>
      </c>
      <c r="H523" s="4">
        <v>76838.36</v>
      </c>
      <c r="I523" s="4">
        <v>0</v>
      </c>
      <c r="J523" s="4">
        <v>60751.33</v>
      </c>
      <c r="K523" s="4">
        <v>11855.68</v>
      </c>
      <c r="L523" s="4">
        <v>4200.5200000000004</v>
      </c>
    </row>
    <row r="524" spans="1:12">
      <c r="A524" s="1">
        <v>8</v>
      </c>
      <c r="B524">
        <v>2018</v>
      </c>
      <c r="C524" s="48" t="str">
        <f t="shared" si="8"/>
        <v>MFY19</v>
      </c>
      <c r="D524" t="s">
        <v>14</v>
      </c>
      <c r="E524" t="s">
        <v>12</v>
      </c>
      <c r="F524" t="s">
        <v>12</v>
      </c>
      <c r="G524" s="4">
        <v>12130836.74</v>
      </c>
      <c r="H524" s="4">
        <v>11645557.529999999</v>
      </c>
      <c r="I524" s="4">
        <v>2605.37</v>
      </c>
      <c r="J524" s="4">
        <v>11421314.74</v>
      </c>
      <c r="K524" s="4">
        <v>192735.83</v>
      </c>
      <c r="L524" s="4">
        <v>27538.34</v>
      </c>
    </row>
    <row r="525" spans="1:12">
      <c r="A525" s="1">
        <v>8</v>
      </c>
      <c r="B525">
        <v>2018</v>
      </c>
      <c r="C525" s="48" t="str">
        <f t="shared" si="8"/>
        <v>MFY19</v>
      </c>
      <c r="D525" t="s">
        <v>14</v>
      </c>
      <c r="E525" t="s">
        <v>13</v>
      </c>
      <c r="F525" t="s">
        <v>12</v>
      </c>
      <c r="G525" s="4">
        <v>1019749.04</v>
      </c>
      <c r="H525" s="4">
        <v>771123.75</v>
      </c>
      <c r="I525" s="4">
        <v>0</v>
      </c>
      <c r="J525" s="4">
        <v>703891.33</v>
      </c>
      <c r="K525" s="4">
        <v>50822.559999999998</v>
      </c>
      <c r="L525" s="4">
        <v>16289.94</v>
      </c>
    </row>
    <row r="526" spans="1:12">
      <c r="A526" s="1">
        <v>8</v>
      </c>
      <c r="B526">
        <v>2018</v>
      </c>
      <c r="C526" s="48" t="str">
        <f t="shared" si="8"/>
        <v>MFY19</v>
      </c>
      <c r="D526" t="s">
        <v>15</v>
      </c>
      <c r="E526" t="s">
        <v>12</v>
      </c>
      <c r="F526" t="s">
        <v>12</v>
      </c>
      <c r="G526" s="4">
        <v>1395773.7</v>
      </c>
      <c r="H526" s="4">
        <v>1384205.1</v>
      </c>
      <c r="I526" s="4">
        <v>347.91</v>
      </c>
      <c r="J526" s="4">
        <v>1377903.48</v>
      </c>
      <c r="K526" s="4">
        <v>4906.55</v>
      </c>
      <c r="L526" s="4">
        <v>806.31</v>
      </c>
    </row>
    <row r="527" spans="1:12">
      <c r="A527" s="1">
        <v>8</v>
      </c>
      <c r="B527">
        <v>2018</v>
      </c>
      <c r="C527" s="48" t="str">
        <f t="shared" si="8"/>
        <v>MFY19</v>
      </c>
      <c r="D527" t="s">
        <v>15</v>
      </c>
      <c r="E527" t="s">
        <v>13</v>
      </c>
      <c r="F527" t="s">
        <v>12</v>
      </c>
      <c r="G527" s="4">
        <v>24737.08</v>
      </c>
      <c r="H527" s="4">
        <v>24359.58</v>
      </c>
      <c r="I527" s="4">
        <v>0</v>
      </c>
      <c r="J527" s="4">
        <v>24344.2</v>
      </c>
      <c r="K527" s="4">
        <v>15.38</v>
      </c>
      <c r="L527" s="4">
        <v>0</v>
      </c>
    </row>
    <row r="528" spans="1:12">
      <c r="A528" s="1">
        <v>8</v>
      </c>
      <c r="B528">
        <v>2018</v>
      </c>
      <c r="C528" s="48" t="str">
        <f t="shared" si="8"/>
        <v>MFY19</v>
      </c>
      <c r="D528" t="s">
        <v>16</v>
      </c>
      <c r="E528" t="s">
        <v>12</v>
      </c>
      <c r="F528" t="s">
        <v>12</v>
      </c>
      <c r="G528" s="4">
        <v>171169.6</v>
      </c>
      <c r="H528" s="4">
        <v>164788.71</v>
      </c>
      <c r="I528" s="4">
        <v>0</v>
      </c>
      <c r="J528" s="4">
        <v>164560.82</v>
      </c>
      <c r="K528" s="4">
        <v>166</v>
      </c>
      <c r="L528" s="4">
        <v>61.89</v>
      </c>
    </row>
    <row r="529" spans="1:12">
      <c r="A529" s="1">
        <v>8</v>
      </c>
      <c r="B529">
        <v>2018</v>
      </c>
      <c r="C529" s="48" t="str">
        <f t="shared" si="8"/>
        <v>MFY19</v>
      </c>
      <c r="D529" t="s">
        <v>16</v>
      </c>
      <c r="E529" t="s">
        <v>13</v>
      </c>
      <c r="F529" t="s">
        <v>12</v>
      </c>
      <c r="G529" s="4">
        <v>141532.91</v>
      </c>
      <c r="H529" s="4">
        <v>137750.76999999999</v>
      </c>
      <c r="I529" s="4">
        <v>0</v>
      </c>
      <c r="J529" s="4">
        <v>121653.06</v>
      </c>
      <c r="K529" s="4">
        <v>12185.52</v>
      </c>
      <c r="L529" s="4">
        <v>3912.19</v>
      </c>
    </row>
    <row r="530" spans="1:12">
      <c r="A530" s="1">
        <v>8</v>
      </c>
      <c r="B530">
        <v>2018</v>
      </c>
      <c r="C530" s="48" t="str">
        <f t="shared" si="8"/>
        <v>MFY19</v>
      </c>
      <c r="D530" t="s">
        <v>17</v>
      </c>
      <c r="E530" t="s">
        <v>12</v>
      </c>
      <c r="F530" t="s">
        <v>12</v>
      </c>
      <c r="G530" s="4">
        <v>1138129.26</v>
      </c>
      <c r="H530" s="4">
        <v>1161675.48</v>
      </c>
      <c r="I530" s="4">
        <v>0</v>
      </c>
      <c r="J530" s="4">
        <v>1161675.48</v>
      </c>
      <c r="K530" s="4">
        <v>0</v>
      </c>
      <c r="L530" s="4">
        <v>0</v>
      </c>
    </row>
    <row r="531" spans="1:12">
      <c r="A531" s="1">
        <v>8</v>
      </c>
      <c r="B531">
        <v>2018</v>
      </c>
      <c r="C531" s="48" t="str">
        <f t="shared" si="8"/>
        <v>MFY19</v>
      </c>
      <c r="D531" t="s">
        <v>17</v>
      </c>
      <c r="E531" t="s">
        <v>13</v>
      </c>
      <c r="F531" t="s">
        <v>12</v>
      </c>
      <c r="G531" s="4">
        <v>41234.65</v>
      </c>
      <c r="H531" s="4">
        <v>21661.360000000001</v>
      </c>
      <c r="I531" s="4">
        <v>0</v>
      </c>
      <c r="J531" s="4">
        <v>21400.94</v>
      </c>
      <c r="K531" s="4">
        <v>129.57</v>
      </c>
      <c r="L531" s="4">
        <v>130.85</v>
      </c>
    </row>
    <row r="532" spans="1:12">
      <c r="A532" s="1">
        <v>8</v>
      </c>
      <c r="B532">
        <v>2018</v>
      </c>
      <c r="C532" s="48" t="str">
        <f t="shared" si="8"/>
        <v>MFY19</v>
      </c>
      <c r="D532" t="s">
        <v>18</v>
      </c>
      <c r="E532" t="s">
        <v>12</v>
      </c>
      <c r="F532" t="s">
        <v>12</v>
      </c>
      <c r="G532" s="4">
        <v>717361.8</v>
      </c>
      <c r="H532" s="4">
        <v>807315.3</v>
      </c>
      <c r="I532" s="4">
        <v>0</v>
      </c>
      <c r="J532" s="4">
        <v>806374.49</v>
      </c>
      <c r="K532" s="4">
        <v>859.33</v>
      </c>
      <c r="L532" s="4">
        <v>81.48</v>
      </c>
    </row>
    <row r="533" spans="1:12">
      <c r="A533" s="1">
        <v>8</v>
      </c>
      <c r="B533">
        <v>2018</v>
      </c>
      <c r="C533" s="48" t="str">
        <f t="shared" si="8"/>
        <v>MFY19</v>
      </c>
      <c r="D533" t="s">
        <v>18</v>
      </c>
      <c r="E533" t="s">
        <v>13</v>
      </c>
      <c r="F533" t="s">
        <v>12</v>
      </c>
      <c r="G533" s="4">
        <v>3203.63</v>
      </c>
      <c r="H533" s="4">
        <v>2896.86</v>
      </c>
      <c r="I533" s="4">
        <v>0</v>
      </c>
      <c r="J533" s="4">
        <v>2896.86</v>
      </c>
      <c r="K533" s="4">
        <v>0</v>
      </c>
      <c r="L533" s="4">
        <v>0</v>
      </c>
    </row>
    <row r="534" spans="1:12">
      <c r="A534" s="1">
        <v>8</v>
      </c>
      <c r="B534">
        <v>2018</v>
      </c>
      <c r="C534" s="48" t="str">
        <f t="shared" si="8"/>
        <v>MFY19</v>
      </c>
      <c r="D534" t="s">
        <v>19</v>
      </c>
      <c r="E534" t="s">
        <v>12</v>
      </c>
      <c r="F534" t="s">
        <v>12</v>
      </c>
      <c r="G534" s="4">
        <v>490248.85</v>
      </c>
      <c r="H534" s="4">
        <v>489745.88</v>
      </c>
      <c r="I534" s="4">
        <v>0</v>
      </c>
      <c r="J534" s="4">
        <v>489745.88</v>
      </c>
      <c r="K534" s="4">
        <v>0</v>
      </c>
      <c r="L534" s="4">
        <v>0</v>
      </c>
    </row>
    <row r="535" spans="1:12">
      <c r="A535" s="1">
        <v>8</v>
      </c>
      <c r="B535">
        <v>2018</v>
      </c>
      <c r="C535" s="48" t="str">
        <f t="shared" si="8"/>
        <v>MFY19</v>
      </c>
      <c r="D535" t="s">
        <v>19</v>
      </c>
      <c r="E535" t="s">
        <v>13</v>
      </c>
      <c r="F535" t="s">
        <v>12</v>
      </c>
      <c r="G535" s="4">
        <v>-1456.98</v>
      </c>
      <c r="H535" s="4">
        <v>13229.37</v>
      </c>
      <c r="I535" s="4">
        <v>0</v>
      </c>
      <c r="J535" s="4">
        <v>13229.37</v>
      </c>
      <c r="K535" s="4">
        <v>0</v>
      </c>
      <c r="L535" s="4">
        <v>0</v>
      </c>
    </row>
    <row r="536" spans="1:12">
      <c r="A536" s="1">
        <v>8</v>
      </c>
      <c r="B536">
        <v>2018</v>
      </c>
      <c r="C536" s="48" t="str">
        <f t="shared" si="8"/>
        <v>MFY19</v>
      </c>
      <c r="D536" t="s">
        <v>20</v>
      </c>
      <c r="E536" t="s">
        <v>12</v>
      </c>
      <c r="F536" t="s">
        <v>12</v>
      </c>
      <c r="G536" s="4">
        <v>1015638.25</v>
      </c>
      <c r="H536" s="4">
        <v>978359.57</v>
      </c>
      <c r="I536" s="4">
        <v>492.46</v>
      </c>
      <c r="J536" s="4">
        <v>941561.11</v>
      </c>
      <c r="K536" s="4">
        <v>30991.62</v>
      </c>
      <c r="L536" s="4">
        <v>5190.5200000000004</v>
      </c>
    </row>
    <row r="537" spans="1:12">
      <c r="A537" s="1">
        <v>8</v>
      </c>
      <c r="B537">
        <v>2018</v>
      </c>
      <c r="C537" s="48" t="str">
        <f t="shared" si="8"/>
        <v>MFY19</v>
      </c>
      <c r="D537" t="s">
        <v>21</v>
      </c>
      <c r="E537" t="s">
        <v>12</v>
      </c>
      <c r="F537" t="s">
        <v>12</v>
      </c>
      <c r="G537" s="4">
        <v>2049233.57</v>
      </c>
      <c r="H537" s="4">
        <v>2046354.54</v>
      </c>
      <c r="I537" s="4">
        <v>0</v>
      </c>
      <c r="J537" s="4">
        <v>2046145.43</v>
      </c>
      <c r="K537" s="4">
        <v>209.11</v>
      </c>
      <c r="L537" s="4">
        <v>0</v>
      </c>
    </row>
    <row r="538" spans="1:12">
      <c r="A538" s="1">
        <v>8</v>
      </c>
      <c r="B538">
        <v>2018</v>
      </c>
      <c r="C538" s="48" t="str">
        <f t="shared" si="8"/>
        <v>MFY19</v>
      </c>
      <c r="D538" t="s">
        <v>21</v>
      </c>
      <c r="E538" t="s">
        <v>13</v>
      </c>
      <c r="F538" t="s">
        <v>12</v>
      </c>
      <c r="G538" s="4">
        <v>212.44</v>
      </c>
      <c r="H538" s="4">
        <v>212.44</v>
      </c>
      <c r="I538" s="4">
        <v>0</v>
      </c>
      <c r="J538" s="4">
        <v>212.44</v>
      </c>
      <c r="K538" s="4">
        <v>0</v>
      </c>
      <c r="L538" s="4">
        <v>0</v>
      </c>
    </row>
    <row r="539" spans="1:12">
      <c r="A539" s="1">
        <v>8</v>
      </c>
      <c r="B539">
        <v>2018</v>
      </c>
      <c r="C539" s="48" t="str">
        <f t="shared" si="8"/>
        <v>MFY19</v>
      </c>
      <c r="D539" t="s">
        <v>22</v>
      </c>
      <c r="E539" t="s">
        <v>12</v>
      </c>
      <c r="F539" t="s">
        <v>12</v>
      </c>
      <c r="G539" s="4">
        <v>86710.02</v>
      </c>
      <c r="H539" s="4">
        <v>79906.48</v>
      </c>
      <c r="I539" s="4">
        <v>0</v>
      </c>
      <c r="J539" s="4">
        <v>79668.960000000006</v>
      </c>
      <c r="K539" s="4">
        <v>237.52</v>
      </c>
      <c r="L539" s="4">
        <v>0</v>
      </c>
    </row>
    <row r="540" spans="1:12">
      <c r="A540" s="1">
        <v>8</v>
      </c>
      <c r="B540">
        <v>2018</v>
      </c>
      <c r="C540" s="48" t="str">
        <f t="shared" si="8"/>
        <v>MFY19</v>
      </c>
      <c r="D540" t="s">
        <v>23</v>
      </c>
      <c r="E540" t="s">
        <v>12</v>
      </c>
      <c r="F540" t="s">
        <v>12</v>
      </c>
      <c r="G540" s="4">
        <v>1531904.5</v>
      </c>
      <c r="H540" s="4">
        <v>1516040.66</v>
      </c>
      <c r="I540" s="4">
        <v>0</v>
      </c>
      <c r="J540" s="4">
        <v>1516040.66</v>
      </c>
      <c r="K540" s="4">
        <v>0</v>
      </c>
      <c r="L540" s="4">
        <v>0</v>
      </c>
    </row>
    <row r="541" spans="1:12">
      <c r="A541" s="1">
        <v>8</v>
      </c>
      <c r="B541">
        <v>2018</v>
      </c>
      <c r="C541" s="48" t="str">
        <f t="shared" si="8"/>
        <v>MFY19</v>
      </c>
      <c r="D541" t="s">
        <v>23</v>
      </c>
      <c r="E541" t="s">
        <v>13</v>
      </c>
      <c r="F541" t="s">
        <v>12</v>
      </c>
      <c r="G541" s="4">
        <v>14038.72</v>
      </c>
      <c r="H541" s="4">
        <v>13814.08</v>
      </c>
      <c r="I541" s="4">
        <v>0</v>
      </c>
      <c r="J541" s="4">
        <v>13663.73</v>
      </c>
      <c r="K541" s="4">
        <v>150.35</v>
      </c>
      <c r="L541" s="4">
        <v>0</v>
      </c>
    </row>
    <row r="542" spans="1:12">
      <c r="A542" s="1">
        <v>8</v>
      </c>
      <c r="B542">
        <v>2018</v>
      </c>
      <c r="C542" s="48" t="str">
        <f t="shared" si="8"/>
        <v>MFY19</v>
      </c>
      <c r="D542" t="s">
        <v>24</v>
      </c>
      <c r="E542" t="s">
        <v>12</v>
      </c>
      <c r="F542" t="s">
        <v>12</v>
      </c>
      <c r="G542" s="4">
        <v>176.04</v>
      </c>
      <c r="H542" s="4">
        <v>146.62</v>
      </c>
      <c r="I542" s="4">
        <v>0</v>
      </c>
      <c r="J542" s="4">
        <v>146.62</v>
      </c>
      <c r="K542" s="4">
        <v>0</v>
      </c>
      <c r="L542" s="4">
        <v>0</v>
      </c>
    </row>
    <row r="543" spans="1:12">
      <c r="A543" s="1">
        <v>8</v>
      </c>
      <c r="B543">
        <v>2018</v>
      </c>
      <c r="C543" s="48" t="str">
        <f t="shared" si="8"/>
        <v>MFY19</v>
      </c>
      <c r="D543" t="s">
        <v>25</v>
      </c>
      <c r="E543" t="s">
        <v>12</v>
      </c>
      <c r="F543" t="s">
        <v>12</v>
      </c>
      <c r="G543" s="4">
        <v>338383.01</v>
      </c>
      <c r="H543" s="4">
        <v>323012.24</v>
      </c>
      <c r="I543" s="4">
        <v>0</v>
      </c>
      <c r="J543" s="4">
        <v>315107.05</v>
      </c>
      <c r="K543" s="4">
        <v>5173.13</v>
      </c>
      <c r="L543" s="4">
        <v>1524.91</v>
      </c>
    </row>
    <row r="544" spans="1:12">
      <c r="A544" s="1">
        <v>8</v>
      </c>
      <c r="B544">
        <v>2018</v>
      </c>
      <c r="C544" s="48" t="str">
        <f t="shared" si="8"/>
        <v>MFY19</v>
      </c>
      <c r="D544" t="s">
        <v>25</v>
      </c>
      <c r="E544" t="s">
        <v>13</v>
      </c>
      <c r="F544" t="s">
        <v>12</v>
      </c>
      <c r="G544" s="4">
        <v>533.83000000000004</v>
      </c>
      <c r="H544" s="4">
        <v>516.69000000000005</v>
      </c>
      <c r="I544" s="4">
        <v>0</v>
      </c>
      <c r="J544" s="4">
        <v>516.69000000000005</v>
      </c>
      <c r="K544" s="4">
        <v>0</v>
      </c>
      <c r="L544" s="4">
        <v>0</v>
      </c>
    </row>
    <row r="545" spans="1:12">
      <c r="A545" s="1">
        <v>8</v>
      </c>
      <c r="B545">
        <v>2018</v>
      </c>
      <c r="C545" s="48" t="str">
        <f t="shared" si="8"/>
        <v>MFY19</v>
      </c>
      <c r="D545" t="s">
        <v>26</v>
      </c>
      <c r="E545" t="s">
        <v>12</v>
      </c>
      <c r="F545" t="s">
        <v>12</v>
      </c>
      <c r="G545" s="4">
        <v>3135677.69</v>
      </c>
      <c r="H545" s="4">
        <v>16462.939999999999</v>
      </c>
      <c r="I545" s="4">
        <v>0</v>
      </c>
      <c r="J545" s="4">
        <v>14682.66</v>
      </c>
      <c r="K545" s="4">
        <v>1722.15</v>
      </c>
      <c r="L545" s="4">
        <v>58.13</v>
      </c>
    </row>
    <row r="546" spans="1:12">
      <c r="A546" s="1">
        <v>8</v>
      </c>
      <c r="B546">
        <v>2018</v>
      </c>
      <c r="C546" s="48" t="str">
        <f t="shared" si="8"/>
        <v>MFY19</v>
      </c>
      <c r="D546" t="s">
        <v>26</v>
      </c>
      <c r="E546" t="s">
        <v>12</v>
      </c>
      <c r="F546" t="s">
        <v>13</v>
      </c>
      <c r="G546" s="4">
        <v>1424808.71</v>
      </c>
      <c r="H546" s="4">
        <v>0</v>
      </c>
      <c r="I546" s="4">
        <v>0</v>
      </c>
      <c r="J546" s="4">
        <v>0</v>
      </c>
      <c r="K546" s="4">
        <v>0</v>
      </c>
      <c r="L546" s="4">
        <v>0</v>
      </c>
    </row>
    <row r="547" spans="1:12">
      <c r="A547" s="1">
        <v>8</v>
      </c>
      <c r="B547">
        <v>2018</v>
      </c>
      <c r="C547" s="48" t="str">
        <f t="shared" si="8"/>
        <v>MFY19</v>
      </c>
      <c r="D547" t="s">
        <v>26</v>
      </c>
      <c r="E547" t="s">
        <v>13</v>
      </c>
      <c r="F547" t="s">
        <v>12</v>
      </c>
      <c r="G547" s="4">
        <v>147934.44</v>
      </c>
      <c r="H547" s="4">
        <v>8640.7199999999993</v>
      </c>
      <c r="I547" s="4">
        <v>0</v>
      </c>
      <c r="J547" s="4">
        <v>7407.31</v>
      </c>
      <c r="K547" s="4">
        <v>1207.78</v>
      </c>
      <c r="L547" s="4">
        <v>25.63</v>
      </c>
    </row>
    <row r="548" spans="1:12">
      <c r="A548" s="1">
        <v>8</v>
      </c>
      <c r="B548">
        <v>2018</v>
      </c>
      <c r="C548" s="48" t="str">
        <f t="shared" si="8"/>
        <v>MFY19</v>
      </c>
      <c r="D548" t="s">
        <v>26</v>
      </c>
      <c r="E548" t="s">
        <v>13</v>
      </c>
      <c r="F548" t="s">
        <v>13</v>
      </c>
      <c r="G548" s="4">
        <v>1382.87</v>
      </c>
      <c r="H548" s="4">
        <v>0</v>
      </c>
      <c r="I548" s="4">
        <v>0</v>
      </c>
      <c r="J548" s="4">
        <v>0</v>
      </c>
      <c r="K548" s="4">
        <v>0</v>
      </c>
      <c r="L548" s="4">
        <v>0</v>
      </c>
    </row>
    <row r="549" spans="1:12">
      <c r="A549" s="1">
        <v>8</v>
      </c>
      <c r="B549">
        <v>2018</v>
      </c>
      <c r="C549" s="48" t="str">
        <f t="shared" si="8"/>
        <v>MFY19</v>
      </c>
      <c r="D549" t="s">
        <v>28</v>
      </c>
      <c r="E549" t="s">
        <v>12</v>
      </c>
      <c r="F549" t="s">
        <v>12</v>
      </c>
      <c r="G549" s="4">
        <v>2392.56</v>
      </c>
      <c r="H549" s="4">
        <v>112.37</v>
      </c>
      <c r="I549" s="4">
        <v>0</v>
      </c>
      <c r="J549" s="4">
        <v>81.61</v>
      </c>
      <c r="K549" s="4">
        <v>30.76</v>
      </c>
      <c r="L549" s="4">
        <v>0</v>
      </c>
    </row>
    <row r="550" spans="1:12">
      <c r="A550" s="1">
        <v>8</v>
      </c>
      <c r="B550">
        <v>2018</v>
      </c>
      <c r="C550" s="48" t="str">
        <f t="shared" si="8"/>
        <v>MFY19</v>
      </c>
      <c r="D550" t="s">
        <v>28</v>
      </c>
      <c r="E550" t="s">
        <v>13</v>
      </c>
      <c r="F550" t="s">
        <v>12</v>
      </c>
      <c r="G550" s="4">
        <v>2470.41</v>
      </c>
      <c r="H550" s="4">
        <v>0</v>
      </c>
      <c r="I550" s="4">
        <v>0</v>
      </c>
      <c r="J550" s="4">
        <v>0</v>
      </c>
      <c r="K550" s="4">
        <v>0</v>
      </c>
      <c r="L550" s="4">
        <v>0</v>
      </c>
    </row>
    <row r="551" spans="1:12">
      <c r="A551" s="1">
        <v>9</v>
      </c>
      <c r="B551">
        <v>2018</v>
      </c>
      <c r="C551" s="48" t="str">
        <f t="shared" si="8"/>
        <v>MFY19</v>
      </c>
      <c r="D551" t="s">
        <v>11</v>
      </c>
      <c r="E551" t="s">
        <v>12</v>
      </c>
      <c r="F551" t="s">
        <v>12</v>
      </c>
      <c r="G551" s="4">
        <v>31641416.149999999</v>
      </c>
      <c r="H551" s="4">
        <v>30354486.199999999</v>
      </c>
      <c r="I551" s="4">
        <v>3341.76</v>
      </c>
      <c r="J551" s="4">
        <v>28389238.859999999</v>
      </c>
      <c r="K551" s="4">
        <v>1692027.45</v>
      </c>
      <c r="L551" s="4">
        <v>253423.63</v>
      </c>
    </row>
    <row r="552" spans="1:12">
      <c r="A552" s="1">
        <v>9</v>
      </c>
      <c r="B552">
        <v>2018</v>
      </c>
      <c r="C552" s="48" t="str">
        <f t="shared" si="8"/>
        <v>MFY19</v>
      </c>
      <c r="D552" t="s">
        <v>11</v>
      </c>
      <c r="E552" t="s">
        <v>13</v>
      </c>
      <c r="F552" t="s">
        <v>12</v>
      </c>
      <c r="G552" s="4">
        <v>117074.85</v>
      </c>
      <c r="H552" s="4">
        <v>75672.850000000006</v>
      </c>
      <c r="I552" s="4">
        <v>0</v>
      </c>
      <c r="J552" s="4">
        <v>58395.3</v>
      </c>
      <c r="K552" s="4">
        <v>12857.61</v>
      </c>
      <c r="L552" s="4">
        <v>4368.0600000000004</v>
      </c>
    </row>
    <row r="553" spans="1:12">
      <c r="A553" s="1">
        <v>9</v>
      </c>
      <c r="B553">
        <v>2018</v>
      </c>
      <c r="C553" s="48" t="str">
        <f t="shared" si="8"/>
        <v>MFY19</v>
      </c>
      <c r="D553" t="s">
        <v>14</v>
      </c>
      <c r="E553" t="s">
        <v>12</v>
      </c>
      <c r="F553" t="s">
        <v>12</v>
      </c>
      <c r="G553" s="4">
        <v>13091866.43</v>
      </c>
      <c r="H553" s="4">
        <v>12916867.1</v>
      </c>
      <c r="I553" s="4">
        <v>0</v>
      </c>
      <c r="J553" s="4">
        <v>12622499.73</v>
      </c>
      <c r="K553" s="4">
        <v>265182.75</v>
      </c>
      <c r="L553" s="4">
        <v>28088.799999999999</v>
      </c>
    </row>
    <row r="554" spans="1:12">
      <c r="A554" s="1">
        <v>9</v>
      </c>
      <c r="B554">
        <v>2018</v>
      </c>
      <c r="C554" s="48" t="str">
        <f t="shared" si="8"/>
        <v>MFY19</v>
      </c>
      <c r="D554" t="s">
        <v>14</v>
      </c>
      <c r="E554" t="s">
        <v>13</v>
      </c>
      <c r="F554" t="s">
        <v>12</v>
      </c>
      <c r="G554" s="4">
        <v>907912.61</v>
      </c>
      <c r="H554" s="4">
        <v>687013.11</v>
      </c>
      <c r="I554" s="4">
        <v>0</v>
      </c>
      <c r="J554" s="4">
        <v>611179.57999999996</v>
      </c>
      <c r="K554" s="4">
        <v>58764.66</v>
      </c>
      <c r="L554" s="4">
        <v>16950.14</v>
      </c>
    </row>
    <row r="555" spans="1:12">
      <c r="A555" s="1">
        <v>9</v>
      </c>
      <c r="B555">
        <v>2018</v>
      </c>
      <c r="C555" s="48" t="str">
        <f t="shared" si="8"/>
        <v>MFY19</v>
      </c>
      <c r="D555" t="s">
        <v>15</v>
      </c>
      <c r="E555" t="s">
        <v>12</v>
      </c>
      <c r="F555" t="s">
        <v>12</v>
      </c>
      <c r="G555" s="4">
        <v>1723959.7</v>
      </c>
      <c r="H555" s="4">
        <v>1685569.47</v>
      </c>
      <c r="I555" s="4">
        <v>0</v>
      </c>
      <c r="J555" s="4">
        <v>1677571.42</v>
      </c>
      <c r="K555" s="4">
        <v>4997.25</v>
      </c>
      <c r="L555" s="4">
        <v>2930.19</v>
      </c>
    </row>
    <row r="556" spans="1:12">
      <c r="A556" s="1">
        <v>9</v>
      </c>
      <c r="B556">
        <v>2018</v>
      </c>
      <c r="C556" s="48" t="str">
        <f t="shared" si="8"/>
        <v>MFY19</v>
      </c>
      <c r="D556" t="s">
        <v>15</v>
      </c>
      <c r="E556" t="s">
        <v>13</v>
      </c>
      <c r="F556" t="s">
        <v>12</v>
      </c>
      <c r="G556" s="4">
        <v>37089.03</v>
      </c>
      <c r="H556" s="4">
        <v>36560.71</v>
      </c>
      <c r="I556" s="4">
        <v>0</v>
      </c>
      <c r="J556" s="4">
        <v>36544.58</v>
      </c>
      <c r="K556" s="4">
        <v>16.13</v>
      </c>
      <c r="L556" s="4">
        <v>0</v>
      </c>
    </row>
    <row r="557" spans="1:12">
      <c r="A557" s="1">
        <v>9</v>
      </c>
      <c r="B557">
        <v>2018</v>
      </c>
      <c r="C557" s="48" t="str">
        <f t="shared" si="8"/>
        <v>MFY19</v>
      </c>
      <c r="D557" t="s">
        <v>16</v>
      </c>
      <c r="E557" t="s">
        <v>12</v>
      </c>
      <c r="F557" t="s">
        <v>12</v>
      </c>
      <c r="G557" s="4">
        <v>521255.98</v>
      </c>
      <c r="H557" s="4">
        <v>518034.82</v>
      </c>
      <c r="I557" s="4">
        <v>0</v>
      </c>
      <c r="J557" s="4">
        <v>515625.29</v>
      </c>
      <c r="K557" s="4">
        <v>2345.46</v>
      </c>
      <c r="L557" s="4">
        <v>64.069999999999993</v>
      </c>
    </row>
    <row r="558" spans="1:12">
      <c r="A558" s="1">
        <v>9</v>
      </c>
      <c r="B558">
        <v>2018</v>
      </c>
      <c r="C558" s="48" t="str">
        <f t="shared" si="8"/>
        <v>MFY19</v>
      </c>
      <c r="D558" t="s">
        <v>16</v>
      </c>
      <c r="E558" t="s">
        <v>13</v>
      </c>
      <c r="F558" t="s">
        <v>12</v>
      </c>
      <c r="G558" s="4">
        <v>182215.56</v>
      </c>
      <c r="H558" s="4">
        <v>143212.17000000001</v>
      </c>
      <c r="I558" s="4">
        <v>0</v>
      </c>
      <c r="J558" s="4">
        <v>125327.29</v>
      </c>
      <c r="K558" s="4">
        <v>13828.35</v>
      </c>
      <c r="L558" s="4">
        <v>4056.53</v>
      </c>
    </row>
    <row r="559" spans="1:12">
      <c r="A559" s="1">
        <v>9</v>
      </c>
      <c r="B559">
        <v>2018</v>
      </c>
      <c r="C559" s="48" t="str">
        <f t="shared" si="8"/>
        <v>MFY19</v>
      </c>
      <c r="D559" t="s">
        <v>17</v>
      </c>
      <c r="E559" t="s">
        <v>12</v>
      </c>
      <c r="F559" t="s">
        <v>12</v>
      </c>
      <c r="G559" s="4">
        <v>1313419.3899999999</v>
      </c>
      <c r="H559" s="4">
        <v>1304235.0900000001</v>
      </c>
      <c r="I559" s="4">
        <v>0</v>
      </c>
      <c r="J559" s="4">
        <v>1304235.0900000001</v>
      </c>
      <c r="K559" s="4">
        <v>0</v>
      </c>
      <c r="L559" s="4">
        <v>0</v>
      </c>
    </row>
    <row r="560" spans="1:12">
      <c r="A560" s="1">
        <v>9</v>
      </c>
      <c r="B560">
        <v>2018</v>
      </c>
      <c r="C560" s="48" t="str">
        <f t="shared" si="8"/>
        <v>MFY19</v>
      </c>
      <c r="D560" t="s">
        <v>17</v>
      </c>
      <c r="E560" t="s">
        <v>13</v>
      </c>
      <c r="F560" t="s">
        <v>12</v>
      </c>
      <c r="G560" s="4">
        <v>37158.800000000003</v>
      </c>
      <c r="H560" s="4">
        <v>17703.82</v>
      </c>
      <c r="I560" s="4">
        <v>0</v>
      </c>
      <c r="J560" s="4">
        <v>17492.3</v>
      </c>
      <c r="K560" s="4">
        <v>121.49</v>
      </c>
      <c r="L560" s="4">
        <v>90.03</v>
      </c>
    </row>
    <row r="561" spans="1:12">
      <c r="A561" s="1">
        <v>9</v>
      </c>
      <c r="B561">
        <v>2018</v>
      </c>
      <c r="C561" s="48" t="str">
        <f t="shared" si="8"/>
        <v>MFY19</v>
      </c>
      <c r="D561" t="s">
        <v>18</v>
      </c>
      <c r="E561" t="s">
        <v>12</v>
      </c>
      <c r="F561" t="s">
        <v>12</v>
      </c>
      <c r="G561" s="4">
        <v>803194.11</v>
      </c>
      <c r="H561" s="4">
        <v>786895.26</v>
      </c>
      <c r="I561" s="4">
        <v>1426.98</v>
      </c>
      <c r="J561" s="4">
        <v>784215.15</v>
      </c>
      <c r="K561" s="4">
        <v>978.87</v>
      </c>
      <c r="L561" s="4">
        <v>0</v>
      </c>
    </row>
    <row r="562" spans="1:12">
      <c r="A562" s="1">
        <v>9</v>
      </c>
      <c r="B562">
        <v>2018</v>
      </c>
      <c r="C562" s="48" t="str">
        <f t="shared" si="8"/>
        <v>MFY19</v>
      </c>
      <c r="D562" t="s">
        <v>18</v>
      </c>
      <c r="E562" t="s">
        <v>13</v>
      </c>
      <c r="F562" t="s">
        <v>12</v>
      </c>
      <c r="G562" s="4">
        <v>3147.93</v>
      </c>
      <c r="H562" s="4">
        <v>2963.68</v>
      </c>
      <c r="I562" s="4">
        <v>0</v>
      </c>
      <c r="J562" s="4">
        <v>2963.68</v>
      </c>
      <c r="K562" s="4">
        <v>0</v>
      </c>
      <c r="L562" s="4">
        <v>0</v>
      </c>
    </row>
    <row r="563" spans="1:12">
      <c r="A563" s="1">
        <v>9</v>
      </c>
      <c r="B563">
        <v>2018</v>
      </c>
      <c r="C563" s="48" t="str">
        <f t="shared" si="8"/>
        <v>MFY19</v>
      </c>
      <c r="D563" t="s">
        <v>19</v>
      </c>
      <c r="E563" t="s">
        <v>12</v>
      </c>
      <c r="F563" t="s">
        <v>12</v>
      </c>
      <c r="G563" s="4">
        <v>518679.43</v>
      </c>
      <c r="H563" s="4">
        <v>518501.68</v>
      </c>
      <c r="I563" s="4">
        <v>0</v>
      </c>
      <c r="J563" s="4">
        <v>518501.68</v>
      </c>
      <c r="K563" s="4">
        <v>0</v>
      </c>
      <c r="L563" s="4">
        <v>0</v>
      </c>
    </row>
    <row r="564" spans="1:12">
      <c r="A564" s="1">
        <v>9</v>
      </c>
      <c r="B564">
        <v>2018</v>
      </c>
      <c r="C564" s="48" t="str">
        <f t="shared" si="8"/>
        <v>MFY19</v>
      </c>
      <c r="D564" t="s">
        <v>19</v>
      </c>
      <c r="E564" t="s">
        <v>13</v>
      </c>
      <c r="F564" t="s">
        <v>12</v>
      </c>
      <c r="G564" s="4">
        <v>13401.91</v>
      </c>
      <c r="H564" s="4">
        <v>12509.19</v>
      </c>
      <c r="I564" s="4">
        <v>0</v>
      </c>
      <c r="J564" s="4">
        <v>12509.19</v>
      </c>
      <c r="K564" s="4">
        <v>0</v>
      </c>
      <c r="L564" s="4">
        <v>0</v>
      </c>
    </row>
    <row r="565" spans="1:12">
      <c r="A565" s="1">
        <v>9</v>
      </c>
      <c r="B565">
        <v>2018</v>
      </c>
      <c r="C565" s="48" t="str">
        <f t="shared" si="8"/>
        <v>MFY19</v>
      </c>
      <c r="D565" t="s">
        <v>20</v>
      </c>
      <c r="E565" t="s">
        <v>12</v>
      </c>
      <c r="F565" t="s">
        <v>12</v>
      </c>
      <c r="G565" s="4">
        <v>1030663.7</v>
      </c>
      <c r="H565" s="4">
        <v>978070.7</v>
      </c>
      <c r="I565" s="4">
        <v>0</v>
      </c>
      <c r="J565" s="4">
        <v>928768.47</v>
      </c>
      <c r="K565" s="4">
        <v>41822.78</v>
      </c>
      <c r="L565" s="4">
        <v>7125.15</v>
      </c>
    </row>
    <row r="566" spans="1:12">
      <c r="A566" s="1">
        <v>9</v>
      </c>
      <c r="B566">
        <v>2018</v>
      </c>
      <c r="C566" s="48" t="str">
        <f t="shared" si="8"/>
        <v>MFY19</v>
      </c>
      <c r="D566" t="s">
        <v>21</v>
      </c>
      <c r="E566" t="s">
        <v>12</v>
      </c>
      <c r="F566" t="s">
        <v>12</v>
      </c>
      <c r="G566" s="4">
        <v>2662296.33</v>
      </c>
      <c r="H566" s="4">
        <v>2653964.31</v>
      </c>
      <c r="I566" s="4">
        <v>0</v>
      </c>
      <c r="J566" s="4">
        <v>2647561.9300000002</v>
      </c>
      <c r="K566" s="4">
        <v>6402.38</v>
      </c>
      <c r="L566" s="4">
        <v>0</v>
      </c>
    </row>
    <row r="567" spans="1:12">
      <c r="A567" s="1">
        <v>9</v>
      </c>
      <c r="B567">
        <v>2018</v>
      </c>
      <c r="C567" s="48" t="str">
        <f t="shared" si="8"/>
        <v>MFY19</v>
      </c>
      <c r="D567" t="s">
        <v>21</v>
      </c>
      <c r="E567" t="s">
        <v>13</v>
      </c>
      <c r="F567" t="s">
        <v>12</v>
      </c>
      <c r="G567" s="4">
        <v>230.41</v>
      </c>
      <c r="H567" s="4">
        <v>230.41</v>
      </c>
      <c r="I567" s="4">
        <v>0</v>
      </c>
      <c r="J567" s="4">
        <v>230.41</v>
      </c>
      <c r="K567" s="4">
        <v>0</v>
      </c>
      <c r="L567" s="4">
        <v>0</v>
      </c>
    </row>
    <row r="568" spans="1:12">
      <c r="A568" s="1">
        <v>9</v>
      </c>
      <c r="B568">
        <v>2018</v>
      </c>
      <c r="C568" s="48" t="str">
        <f t="shared" si="8"/>
        <v>MFY19</v>
      </c>
      <c r="D568" t="s">
        <v>22</v>
      </c>
      <c r="E568" t="s">
        <v>12</v>
      </c>
      <c r="F568" t="s">
        <v>12</v>
      </c>
      <c r="G568" s="4">
        <v>86876.01</v>
      </c>
      <c r="H568" s="4">
        <v>88458.71</v>
      </c>
      <c r="I568" s="4">
        <v>0</v>
      </c>
      <c r="J568" s="4">
        <v>87487.27</v>
      </c>
      <c r="K568" s="4">
        <v>971.44</v>
      </c>
      <c r="L568" s="4">
        <v>0</v>
      </c>
    </row>
    <row r="569" spans="1:12">
      <c r="A569" s="1">
        <v>9</v>
      </c>
      <c r="B569">
        <v>2018</v>
      </c>
      <c r="C569" s="48" t="str">
        <f t="shared" si="8"/>
        <v>MFY19</v>
      </c>
      <c r="D569" t="s">
        <v>23</v>
      </c>
      <c r="E569" t="s">
        <v>12</v>
      </c>
      <c r="F569" t="s">
        <v>12</v>
      </c>
      <c r="G569" s="4">
        <v>1515082.22</v>
      </c>
      <c r="H569" s="4">
        <v>1487974.92</v>
      </c>
      <c r="I569" s="4">
        <v>0</v>
      </c>
      <c r="J569" s="4">
        <v>1487711.52</v>
      </c>
      <c r="K569" s="4">
        <v>263.39999999999998</v>
      </c>
      <c r="L569" s="4">
        <v>0</v>
      </c>
    </row>
    <row r="570" spans="1:12">
      <c r="A570" s="1">
        <v>9</v>
      </c>
      <c r="B570">
        <v>2018</v>
      </c>
      <c r="C570" s="48" t="str">
        <f t="shared" si="8"/>
        <v>MFY19</v>
      </c>
      <c r="D570" t="s">
        <v>23</v>
      </c>
      <c r="E570" t="s">
        <v>13</v>
      </c>
      <c r="F570" t="s">
        <v>12</v>
      </c>
      <c r="G570" s="4">
        <v>12808.28</v>
      </c>
      <c r="H570" s="4">
        <v>12629.96</v>
      </c>
      <c r="I570" s="4">
        <v>0</v>
      </c>
      <c r="J570" s="4">
        <v>12472.13</v>
      </c>
      <c r="K570" s="4">
        <v>157.83000000000001</v>
      </c>
      <c r="L570" s="4">
        <v>0</v>
      </c>
    </row>
    <row r="571" spans="1:12">
      <c r="A571" s="1">
        <v>9</v>
      </c>
      <c r="B571">
        <v>2018</v>
      </c>
      <c r="C571" s="48" t="str">
        <f t="shared" si="8"/>
        <v>MFY19</v>
      </c>
      <c r="D571" t="s">
        <v>24</v>
      </c>
      <c r="E571" t="s">
        <v>12</v>
      </c>
      <c r="F571" t="s">
        <v>12</v>
      </c>
      <c r="G571" s="4">
        <v>223.64</v>
      </c>
      <c r="H571" s="4">
        <v>192.88</v>
      </c>
      <c r="I571" s="4">
        <v>0</v>
      </c>
      <c r="J571" s="4">
        <v>192.88</v>
      </c>
      <c r="K571" s="4">
        <v>0</v>
      </c>
      <c r="L571" s="4">
        <v>0</v>
      </c>
    </row>
    <row r="572" spans="1:12">
      <c r="A572" s="1">
        <v>9</v>
      </c>
      <c r="B572">
        <v>2018</v>
      </c>
      <c r="C572" s="48" t="str">
        <f t="shared" si="8"/>
        <v>MFY19</v>
      </c>
      <c r="D572" t="s">
        <v>25</v>
      </c>
      <c r="E572" t="s">
        <v>12</v>
      </c>
      <c r="F572" t="s">
        <v>12</v>
      </c>
      <c r="G572" s="4">
        <v>307555.64</v>
      </c>
      <c r="H572" s="4">
        <v>316137.36</v>
      </c>
      <c r="I572" s="4">
        <v>0</v>
      </c>
      <c r="J572" s="4">
        <v>307721.19</v>
      </c>
      <c r="K572" s="4">
        <v>6674.81</v>
      </c>
      <c r="L572" s="4">
        <v>1616.99</v>
      </c>
    </row>
    <row r="573" spans="1:12">
      <c r="A573" s="1">
        <v>9</v>
      </c>
      <c r="B573">
        <v>2018</v>
      </c>
      <c r="C573" s="48" t="str">
        <f t="shared" si="8"/>
        <v>MFY19</v>
      </c>
      <c r="D573" t="s">
        <v>25</v>
      </c>
      <c r="E573" t="s">
        <v>13</v>
      </c>
      <c r="F573" t="s">
        <v>12</v>
      </c>
      <c r="G573" s="4">
        <v>547.29</v>
      </c>
      <c r="H573" s="4">
        <v>547.29</v>
      </c>
      <c r="I573" s="4">
        <v>0</v>
      </c>
      <c r="J573" s="4">
        <v>547.29</v>
      </c>
      <c r="K573" s="4">
        <v>0</v>
      </c>
      <c r="L573" s="4">
        <v>0</v>
      </c>
    </row>
    <row r="574" spans="1:12">
      <c r="A574" s="1">
        <v>9</v>
      </c>
      <c r="B574">
        <v>2018</v>
      </c>
      <c r="C574" s="48" t="str">
        <f t="shared" si="8"/>
        <v>MFY19</v>
      </c>
      <c r="D574" t="s">
        <v>26</v>
      </c>
      <c r="E574" t="s">
        <v>12</v>
      </c>
      <c r="F574" t="s">
        <v>12</v>
      </c>
      <c r="G574" s="4">
        <v>2365745.29</v>
      </c>
      <c r="H574" s="4">
        <v>30653.68</v>
      </c>
      <c r="I574" s="4">
        <v>0</v>
      </c>
      <c r="J574" s="4">
        <v>30125.14</v>
      </c>
      <c r="K574" s="4">
        <v>470.56</v>
      </c>
      <c r="L574" s="4">
        <v>57.98</v>
      </c>
    </row>
    <row r="575" spans="1:12">
      <c r="A575" s="1">
        <v>9</v>
      </c>
      <c r="B575">
        <v>2018</v>
      </c>
      <c r="C575" s="48" t="str">
        <f t="shared" si="8"/>
        <v>MFY19</v>
      </c>
      <c r="D575" t="s">
        <v>26</v>
      </c>
      <c r="E575" t="s">
        <v>12</v>
      </c>
      <c r="F575" t="s">
        <v>13</v>
      </c>
      <c r="G575" s="4">
        <v>1996298.05</v>
      </c>
      <c r="H575" s="4">
        <v>0</v>
      </c>
      <c r="I575" s="4">
        <v>0</v>
      </c>
      <c r="J575" s="4">
        <v>0</v>
      </c>
      <c r="K575" s="4">
        <v>0</v>
      </c>
      <c r="L575" s="4">
        <v>0</v>
      </c>
    </row>
    <row r="576" spans="1:12">
      <c r="A576" s="1">
        <v>9</v>
      </c>
      <c r="B576">
        <v>2018</v>
      </c>
      <c r="C576" s="48" t="str">
        <f t="shared" si="8"/>
        <v>MFY19</v>
      </c>
      <c r="D576" t="s">
        <v>26</v>
      </c>
      <c r="E576" t="s">
        <v>13</v>
      </c>
      <c r="F576" t="s">
        <v>12</v>
      </c>
      <c r="G576" s="4">
        <v>150076.84</v>
      </c>
      <c r="H576" s="4">
        <v>9268.5400000000009</v>
      </c>
      <c r="I576" s="4">
        <v>0</v>
      </c>
      <c r="J576" s="4">
        <v>7280.66</v>
      </c>
      <c r="K576" s="4">
        <v>1950.43</v>
      </c>
      <c r="L576" s="4">
        <v>37.450000000000003</v>
      </c>
    </row>
    <row r="577" spans="1:12">
      <c r="A577" s="1">
        <v>9</v>
      </c>
      <c r="B577">
        <v>2018</v>
      </c>
      <c r="C577" s="48" t="str">
        <f t="shared" si="8"/>
        <v>MFY19</v>
      </c>
      <c r="D577" t="s">
        <v>26</v>
      </c>
      <c r="E577" t="s">
        <v>13</v>
      </c>
      <c r="F577" t="s">
        <v>13</v>
      </c>
      <c r="G577" s="4">
        <v>2086.84</v>
      </c>
      <c r="H577" s="4">
        <v>0</v>
      </c>
      <c r="I577" s="4">
        <v>0</v>
      </c>
      <c r="J577" s="4">
        <v>0</v>
      </c>
      <c r="K577" s="4">
        <v>0</v>
      </c>
      <c r="L577" s="4">
        <v>0</v>
      </c>
    </row>
    <row r="578" spans="1:12">
      <c r="A578" s="1">
        <v>9</v>
      </c>
      <c r="B578">
        <v>2018</v>
      </c>
      <c r="C578" s="48" t="str">
        <f t="shared" si="8"/>
        <v>MFY19</v>
      </c>
      <c r="D578" t="s">
        <v>28</v>
      </c>
      <c r="E578" t="s">
        <v>12</v>
      </c>
      <c r="F578" t="s">
        <v>12</v>
      </c>
      <c r="G578" s="4">
        <v>2023.75</v>
      </c>
      <c r="H578" s="4">
        <v>124.92</v>
      </c>
      <c r="I578" s="4">
        <v>0</v>
      </c>
      <c r="J578" s="4">
        <v>89.52</v>
      </c>
      <c r="K578" s="4">
        <v>35.4</v>
      </c>
      <c r="L578" s="4">
        <v>0</v>
      </c>
    </row>
    <row r="579" spans="1:12">
      <c r="A579" s="1">
        <v>9</v>
      </c>
      <c r="B579">
        <v>2018</v>
      </c>
      <c r="C579" s="48" t="str">
        <f t="shared" ref="C579:C642" si="9">"MFY"&amp;IF(A579&lt;2,RIGHT(B579,2),RIGHT(B579+1,2))</f>
        <v>MFY19</v>
      </c>
      <c r="D579" t="s">
        <v>28</v>
      </c>
      <c r="E579" t="s">
        <v>13</v>
      </c>
      <c r="F579" t="s">
        <v>12</v>
      </c>
      <c r="G579" s="4">
        <v>1138.1300000000001</v>
      </c>
      <c r="H579" s="4">
        <v>0</v>
      </c>
      <c r="I579" s="4">
        <v>0</v>
      </c>
      <c r="J579" s="4">
        <v>0</v>
      </c>
      <c r="K579" s="4">
        <v>0</v>
      </c>
      <c r="L579" s="4">
        <v>0</v>
      </c>
    </row>
    <row r="580" spans="1:12">
      <c r="A580" s="1">
        <v>10</v>
      </c>
      <c r="B580">
        <v>2018</v>
      </c>
      <c r="C580" s="48" t="str">
        <f t="shared" si="9"/>
        <v>MFY19</v>
      </c>
      <c r="D580" t="s">
        <v>11</v>
      </c>
      <c r="E580" t="s">
        <v>12</v>
      </c>
      <c r="F580" t="s">
        <v>12</v>
      </c>
      <c r="G580" s="4">
        <v>31482912.91</v>
      </c>
      <c r="H580" s="4">
        <v>30407491.190000001</v>
      </c>
      <c r="I580" s="4">
        <v>5754.36</v>
      </c>
      <c r="J580" s="4">
        <v>27789862.75</v>
      </c>
      <c r="K580" s="4">
        <v>2292560.02</v>
      </c>
      <c r="L580" s="4">
        <v>290948.07</v>
      </c>
    </row>
    <row r="581" spans="1:12">
      <c r="A581" s="1">
        <v>10</v>
      </c>
      <c r="B581">
        <v>2018</v>
      </c>
      <c r="C581" s="48" t="str">
        <f t="shared" si="9"/>
        <v>MFY19</v>
      </c>
      <c r="D581" t="s">
        <v>11</v>
      </c>
      <c r="E581" t="s">
        <v>13</v>
      </c>
      <c r="F581" t="s">
        <v>12</v>
      </c>
      <c r="G581" s="4">
        <v>149392.07</v>
      </c>
      <c r="H581" s="4">
        <v>88060.479999999996</v>
      </c>
      <c r="I581" s="4">
        <v>0</v>
      </c>
      <c r="J581" s="4">
        <v>64645.72</v>
      </c>
      <c r="K581" s="4">
        <v>18383.62</v>
      </c>
      <c r="L581" s="4">
        <v>4966.5</v>
      </c>
    </row>
    <row r="582" spans="1:12">
      <c r="A582" s="1">
        <v>10</v>
      </c>
      <c r="B582">
        <v>2018</v>
      </c>
      <c r="C582" s="48" t="str">
        <f t="shared" si="9"/>
        <v>MFY19</v>
      </c>
      <c r="D582" t="s">
        <v>14</v>
      </c>
      <c r="E582" t="s">
        <v>12</v>
      </c>
      <c r="F582" t="s">
        <v>12</v>
      </c>
      <c r="G582" s="4">
        <v>11698569.390000001</v>
      </c>
      <c r="H582" s="4">
        <v>12086594.970000001</v>
      </c>
      <c r="I582" s="4">
        <v>0</v>
      </c>
      <c r="J582" s="4">
        <v>11723131.800000001</v>
      </c>
      <c r="K582" s="4">
        <v>319217.5</v>
      </c>
      <c r="L582" s="4">
        <v>42955.7</v>
      </c>
    </row>
    <row r="583" spans="1:12">
      <c r="A583" s="1">
        <v>10</v>
      </c>
      <c r="B583">
        <v>2018</v>
      </c>
      <c r="C583" s="48" t="str">
        <f t="shared" si="9"/>
        <v>MFY19</v>
      </c>
      <c r="D583" t="s">
        <v>14</v>
      </c>
      <c r="E583" t="s">
        <v>13</v>
      </c>
      <c r="F583" t="s">
        <v>12</v>
      </c>
      <c r="G583" s="4">
        <v>1044598.16</v>
      </c>
      <c r="H583" s="4">
        <v>795854.3</v>
      </c>
      <c r="I583" s="4">
        <v>0</v>
      </c>
      <c r="J583" s="4">
        <v>699880.39</v>
      </c>
      <c r="K583" s="4">
        <v>74649.7</v>
      </c>
      <c r="L583" s="4">
        <v>21181.18</v>
      </c>
    </row>
    <row r="584" spans="1:12">
      <c r="A584" s="1">
        <v>10</v>
      </c>
      <c r="B584">
        <v>2018</v>
      </c>
      <c r="C584" s="48" t="str">
        <f t="shared" si="9"/>
        <v>MFY19</v>
      </c>
      <c r="D584" t="s">
        <v>15</v>
      </c>
      <c r="E584" t="s">
        <v>12</v>
      </c>
      <c r="F584" t="s">
        <v>12</v>
      </c>
      <c r="G584" s="4">
        <v>1552794.52</v>
      </c>
      <c r="H584" s="4">
        <v>1506214.08</v>
      </c>
      <c r="I584" s="4">
        <v>0</v>
      </c>
      <c r="J584" s="4">
        <v>1491671.3</v>
      </c>
      <c r="K584" s="4">
        <v>10519.62</v>
      </c>
      <c r="L584" s="4">
        <v>3564.59</v>
      </c>
    </row>
    <row r="585" spans="1:12">
      <c r="A585" s="1">
        <v>10</v>
      </c>
      <c r="B585">
        <v>2018</v>
      </c>
      <c r="C585" s="48" t="str">
        <f t="shared" si="9"/>
        <v>MFY19</v>
      </c>
      <c r="D585" t="s">
        <v>15</v>
      </c>
      <c r="E585" t="s">
        <v>13</v>
      </c>
      <c r="F585" t="s">
        <v>12</v>
      </c>
      <c r="G585" s="4">
        <v>33782.54</v>
      </c>
      <c r="H585" s="4">
        <v>33374.959999999999</v>
      </c>
      <c r="I585" s="4">
        <v>0</v>
      </c>
      <c r="J585" s="4">
        <v>33358.89</v>
      </c>
      <c r="K585" s="4">
        <v>16.07</v>
      </c>
      <c r="L585" s="4">
        <v>0</v>
      </c>
    </row>
    <row r="586" spans="1:12">
      <c r="A586" s="1">
        <v>10</v>
      </c>
      <c r="B586">
        <v>2018</v>
      </c>
      <c r="C586" s="48" t="str">
        <f t="shared" si="9"/>
        <v>MFY19</v>
      </c>
      <c r="D586" t="s">
        <v>16</v>
      </c>
      <c r="E586" t="s">
        <v>12</v>
      </c>
      <c r="F586" t="s">
        <v>12</v>
      </c>
      <c r="G586" s="4">
        <v>359403.86</v>
      </c>
      <c r="H586" s="4">
        <v>358940.42</v>
      </c>
      <c r="I586" s="4">
        <v>0</v>
      </c>
      <c r="J586" s="4">
        <v>357448.75</v>
      </c>
      <c r="K586" s="4">
        <v>1491.67</v>
      </c>
      <c r="L586" s="4">
        <v>0</v>
      </c>
    </row>
    <row r="587" spans="1:12">
      <c r="A587" s="1">
        <v>10</v>
      </c>
      <c r="B587">
        <v>2018</v>
      </c>
      <c r="C587" s="48" t="str">
        <f t="shared" si="9"/>
        <v>MFY19</v>
      </c>
      <c r="D587" t="s">
        <v>16</v>
      </c>
      <c r="E587" t="s">
        <v>13</v>
      </c>
      <c r="F587" t="s">
        <v>12</v>
      </c>
      <c r="G587" s="4">
        <v>186100.46</v>
      </c>
      <c r="H587" s="4">
        <v>151500.85</v>
      </c>
      <c r="I587" s="4">
        <v>0</v>
      </c>
      <c r="J587" s="4">
        <v>130262.35</v>
      </c>
      <c r="K587" s="4">
        <v>17297.3</v>
      </c>
      <c r="L587" s="4">
        <v>3941.2</v>
      </c>
    </row>
    <row r="588" spans="1:12">
      <c r="A588" s="1">
        <v>10</v>
      </c>
      <c r="B588">
        <v>2018</v>
      </c>
      <c r="C588" s="48" t="str">
        <f t="shared" si="9"/>
        <v>MFY19</v>
      </c>
      <c r="D588" t="s">
        <v>17</v>
      </c>
      <c r="E588" t="s">
        <v>12</v>
      </c>
      <c r="F588" t="s">
        <v>12</v>
      </c>
      <c r="G588" s="4">
        <v>1077660.1399999999</v>
      </c>
      <c r="H588" s="4">
        <v>1073646.52</v>
      </c>
      <c r="I588" s="4">
        <v>0</v>
      </c>
      <c r="J588" s="4">
        <v>1073646.52</v>
      </c>
      <c r="K588" s="4">
        <v>0</v>
      </c>
      <c r="L588" s="4">
        <v>0</v>
      </c>
    </row>
    <row r="589" spans="1:12">
      <c r="A589" s="1">
        <v>10</v>
      </c>
      <c r="B589">
        <v>2018</v>
      </c>
      <c r="C589" s="48" t="str">
        <f t="shared" si="9"/>
        <v>MFY19</v>
      </c>
      <c r="D589" t="s">
        <v>17</v>
      </c>
      <c r="E589" t="s">
        <v>13</v>
      </c>
      <c r="F589" t="s">
        <v>12</v>
      </c>
      <c r="G589" s="4">
        <v>52271.22</v>
      </c>
      <c r="H589" s="4">
        <v>28411.31</v>
      </c>
      <c r="I589" s="4">
        <v>0</v>
      </c>
      <c r="J589" s="4">
        <v>28076.02</v>
      </c>
      <c r="K589" s="4">
        <v>151.1</v>
      </c>
      <c r="L589" s="4">
        <v>184.19</v>
      </c>
    </row>
    <row r="590" spans="1:12">
      <c r="A590" s="1">
        <v>10</v>
      </c>
      <c r="B590">
        <v>2018</v>
      </c>
      <c r="C590" s="48" t="str">
        <f t="shared" si="9"/>
        <v>MFY19</v>
      </c>
      <c r="D590" t="s">
        <v>18</v>
      </c>
      <c r="E590" t="s">
        <v>12</v>
      </c>
      <c r="F590" t="s">
        <v>12</v>
      </c>
      <c r="G590" s="4">
        <v>901128.79</v>
      </c>
      <c r="H590" s="4">
        <v>905739.92</v>
      </c>
      <c r="I590" s="4">
        <v>0</v>
      </c>
      <c r="J590" s="4">
        <v>897951.73</v>
      </c>
      <c r="K590" s="4">
        <v>7784.19</v>
      </c>
      <c r="L590" s="4">
        <v>4</v>
      </c>
    </row>
    <row r="591" spans="1:12">
      <c r="A591" s="1">
        <v>10</v>
      </c>
      <c r="B591">
        <v>2018</v>
      </c>
      <c r="C591" s="48" t="str">
        <f t="shared" si="9"/>
        <v>MFY19</v>
      </c>
      <c r="D591" t="s">
        <v>18</v>
      </c>
      <c r="E591" t="s">
        <v>13</v>
      </c>
      <c r="F591" t="s">
        <v>12</v>
      </c>
      <c r="G591" s="4">
        <v>3104.49</v>
      </c>
      <c r="H591" s="4">
        <v>2946.85</v>
      </c>
      <c r="I591" s="4">
        <v>0</v>
      </c>
      <c r="J591" s="4">
        <v>2946.85</v>
      </c>
      <c r="K591" s="4">
        <v>0</v>
      </c>
      <c r="L591" s="4">
        <v>0</v>
      </c>
    </row>
    <row r="592" spans="1:12">
      <c r="A592" s="1">
        <v>10</v>
      </c>
      <c r="B592">
        <v>2018</v>
      </c>
      <c r="C592" s="48" t="str">
        <f t="shared" si="9"/>
        <v>MFY19</v>
      </c>
      <c r="D592" t="s">
        <v>19</v>
      </c>
      <c r="E592" t="s">
        <v>12</v>
      </c>
      <c r="F592" t="s">
        <v>12</v>
      </c>
      <c r="G592" s="4">
        <v>660587.14</v>
      </c>
      <c r="H592" s="4">
        <v>660587.14</v>
      </c>
      <c r="I592" s="4">
        <v>0</v>
      </c>
      <c r="J592" s="4">
        <v>660587.14</v>
      </c>
      <c r="K592" s="4">
        <v>0</v>
      </c>
      <c r="L592" s="4">
        <v>0</v>
      </c>
    </row>
    <row r="593" spans="1:12">
      <c r="A593" s="1">
        <v>10</v>
      </c>
      <c r="B593">
        <v>2018</v>
      </c>
      <c r="C593" s="48" t="str">
        <f t="shared" si="9"/>
        <v>MFY19</v>
      </c>
      <c r="D593" t="s">
        <v>19</v>
      </c>
      <c r="E593" t="s">
        <v>13</v>
      </c>
      <c r="F593" t="s">
        <v>12</v>
      </c>
      <c r="G593" s="4">
        <v>15144.63</v>
      </c>
      <c r="H593" s="4">
        <v>15055.73</v>
      </c>
      <c r="I593" s="4">
        <v>0</v>
      </c>
      <c r="J593" s="4">
        <v>15055.73</v>
      </c>
      <c r="K593" s="4">
        <v>0</v>
      </c>
      <c r="L593" s="4">
        <v>0</v>
      </c>
    </row>
    <row r="594" spans="1:12">
      <c r="A594" s="1">
        <v>10</v>
      </c>
      <c r="B594">
        <v>2018</v>
      </c>
      <c r="C594" s="48" t="str">
        <f t="shared" si="9"/>
        <v>MFY19</v>
      </c>
      <c r="D594" t="s">
        <v>20</v>
      </c>
      <c r="E594" t="s">
        <v>12</v>
      </c>
      <c r="F594" t="s">
        <v>12</v>
      </c>
      <c r="G594" s="4">
        <v>1033628.93</v>
      </c>
      <c r="H594" s="4">
        <v>988555.53</v>
      </c>
      <c r="I594" s="4">
        <v>0</v>
      </c>
      <c r="J594" s="4">
        <v>922476.12</v>
      </c>
      <c r="K594" s="4">
        <v>58326.79</v>
      </c>
      <c r="L594" s="4">
        <v>7341.93</v>
      </c>
    </row>
    <row r="595" spans="1:12">
      <c r="A595" s="1">
        <v>10</v>
      </c>
      <c r="B595">
        <v>2018</v>
      </c>
      <c r="C595" s="48" t="str">
        <f t="shared" si="9"/>
        <v>MFY19</v>
      </c>
      <c r="D595" t="s">
        <v>21</v>
      </c>
      <c r="E595" t="s">
        <v>12</v>
      </c>
      <c r="F595" t="s">
        <v>12</v>
      </c>
      <c r="G595" s="4">
        <v>2234103.4500000002</v>
      </c>
      <c r="H595" s="4">
        <v>2249187.52</v>
      </c>
      <c r="I595" s="4">
        <v>0</v>
      </c>
      <c r="J595" s="4">
        <v>2236679.89</v>
      </c>
      <c r="K595" s="4">
        <v>12507.63</v>
      </c>
      <c r="L595" s="4">
        <v>0</v>
      </c>
    </row>
    <row r="596" spans="1:12">
      <c r="A596" s="1">
        <v>10</v>
      </c>
      <c r="B596">
        <v>2018</v>
      </c>
      <c r="C596" s="48" t="str">
        <f t="shared" si="9"/>
        <v>MFY19</v>
      </c>
      <c r="D596" t="s">
        <v>21</v>
      </c>
      <c r="E596" t="s">
        <v>13</v>
      </c>
      <c r="F596" t="s">
        <v>12</v>
      </c>
      <c r="G596" s="4">
        <v>229.43</v>
      </c>
      <c r="H596" s="4">
        <v>229.43</v>
      </c>
      <c r="I596" s="4">
        <v>0</v>
      </c>
      <c r="J596" s="4">
        <v>229.43</v>
      </c>
      <c r="K596" s="4">
        <v>0</v>
      </c>
      <c r="L596" s="4">
        <v>0</v>
      </c>
    </row>
    <row r="597" spans="1:12">
      <c r="A597" s="1">
        <v>10</v>
      </c>
      <c r="B597">
        <v>2018</v>
      </c>
      <c r="C597" s="48" t="str">
        <f t="shared" si="9"/>
        <v>MFY19</v>
      </c>
      <c r="D597" t="s">
        <v>22</v>
      </c>
      <c r="E597" t="s">
        <v>12</v>
      </c>
      <c r="F597" t="s">
        <v>12</v>
      </c>
      <c r="G597" s="4">
        <v>82376.240000000005</v>
      </c>
      <c r="H597" s="4">
        <v>71060.05</v>
      </c>
      <c r="I597" s="4">
        <v>0</v>
      </c>
      <c r="J597" s="4">
        <v>66127.509999999995</v>
      </c>
      <c r="K597" s="4">
        <v>4932.54</v>
      </c>
      <c r="L597" s="4">
        <v>0</v>
      </c>
    </row>
    <row r="598" spans="1:12">
      <c r="A598" s="1">
        <v>10</v>
      </c>
      <c r="B598">
        <v>2018</v>
      </c>
      <c r="C598" s="48" t="str">
        <f t="shared" si="9"/>
        <v>MFY19</v>
      </c>
      <c r="D598" t="s">
        <v>23</v>
      </c>
      <c r="E598" t="s">
        <v>12</v>
      </c>
      <c r="F598" t="s">
        <v>12</v>
      </c>
      <c r="G598" s="4">
        <v>1318156.53</v>
      </c>
      <c r="H598" s="4">
        <v>1353279.4</v>
      </c>
      <c r="I598" s="4">
        <v>0</v>
      </c>
      <c r="J598" s="4">
        <v>1352650.04</v>
      </c>
      <c r="K598" s="4">
        <v>629.36</v>
      </c>
      <c r="L598" s="4">
        <v>0</v>
      </c>
    </row>
    <row r="599" spans="1:12">
      <c r="A599" s="1">
        <v>10</v>
      </c>
      <c r="B599">
        <v>2018</v>
      </c>
      <c r="C599" s="48" t="str">
        <f t="shared" si="9"/>
        <v>MFY19</v>
      </c>
      <c r="D599" t="s">
        <v>23</v>
      </c>
      <c r="E599" t="s">
        <v>13</v>
      </c>
      <c r="F599" t="s">
        <v>12</v>
      </c>
      <c r="G599" s="4">
        <v>18412.3</v>
      </c>
      <c r="H599" s="4">
        <v>18266.13</v>
      </c>
      <c r="I599" s="4">
        <v>0</v>
      </c>
      <c r="J599" s="4">
        <v>18104.88</v>
      </c>
      <c r="K599" s="4">
        <v>161.25</v>
      </c>
      <c r="L599" s="4">
        <v>0</v>
      </c>
    </row>
    <row r="600" spans="1:12">
      <c r="A600" s="1">
        <v>10</v>
      </c>
      <c r="B600">
        <v>2018</v>
      </c>
      <c r="C600" s="48" t="str">
        <f t="shared" si="9"/>
        <v>MFY19</v>
      </c>
      <c r="D600" t="s">
        <v>24</v>
      </c>
      <c r="E600" t="s">
        <v>12</v>
      </c>
      <c r="F600" t="s">
        <v>12</v>
      </c>
      <c r="G600" s="4">
        <v>191.41</v>
      </c>
      <c r="H600" s="4">
        <v>160.35</v>
      </c>
      <c r="I600" s="4">
        <v>0</v>
      </c>
      <c r="J600" s="4">
        <v>160.35</v>
      </c>
      <c r="K600" s="4">
        <v>0</v>
      </c>
      <c r="L600" s="4">
        <v>0</v>
      </c>
    </row>
    <row r="601" spans="1:12">
      <c r="A601" s="1">
        <v>10</v>
      </c>
      <c r="B601">
        <v>2018</v>
      </c>
      <c r="C601" s="48" t="str">
        <f t="shared" si="9"/>
        <v>MFY19</v>
      </c>
      <c r="D601" t="s">
        <v>25</v>
      </c>
      <c r="E601" t="s">
        <v>12</v>
      </c>
      <c r="F601" t="s">
        <v>12</v>
      </c>
      <c r="G601" s="4">
        <v>323944.11</v>
      </c>
      <c r="H601" s="4">
        <v>323406.3</v>
      </c>
      <c r="I601" s="4">
        <v>0</v>
      </c>
      <c r="J601" s="4">
        <v>310939.31</v>
      </c>
      <c r="K601" s="4">
        <v>10141.290000000001</v>
      </c>
      <c r="L601" s="4">
        <v>2125.4899999999998</v>
      </c>
    </row>
    <row r="602" spans="1:12">
      <c r="A602" s="1">
        <v>10</v>
      </c>
      <c r="B602">
        <v>2018</v>
      </c>
      <c r="C602" s="48" t="str">
        <f t="shared" si="9"/>
        <v>MFY19</v>
      </c>
      <c r="D602" t="s">
        <v>25</v>
      </c>
      <c r="E602" t="s">
        <v>13</v>
      </c>
      <c r="F602" t="s">
        <v>12</v>
      </c>
      <c r="G602" s="4">
        <v>622.4</v>
      </c>
      <c r="H602" s="4">
        <v>586.1</v>
      </c>
      <c r="I602" s="4">
        <v>0</v>
      </c>
      <c r="J602" s="4">
        <v>586.1</v>
      </c>
      <c r="K602" s="4">
        <v>0</v>
      </c>
      <c r="L602" s="4">
        <v>0</v>
      </c>
    </row>
    <row r="603" spans="1:12">
      <c r="A603" s="1">
        <v>10</v>
      </c>
      <c r="B603">
        <v>2018</v>
      </c>
      <c r="C603" s="48" t="str">
        <f t="shared" si="9"/>
        <v>MFY19</v>
      </c>
      <c r="D603" t="s">
        <v>26</v>
      </c>
      <c r="E603" t="s">
        <v>12</v>
      </c>
      <c r="F603" t="s">
        <v>12</v>
      </c>
      <c r="G603" s="4">
        <v>1837956.68</v>
      </c>
      <c r="H603" s="4">
        <v>37286.01</v>
      </c>
      <c r="I603" s="4">
        <v>0</v>
      </c>
      <c r="J603" s="4">
        <v>29985.97</v>
      </c>
      <c r="K603" s="4">
        <v>3963.54</v>
      </c>
      <c r="L603" s="4">
        <v>3336.5</v>
      </c>
    </row>
    <row r="604" spans="1:12">
      <c r="A604" s="1">
        <v>10</v>
      </c>
      <c r="B604">
        <v>2018</v>
      </c>
      <c r="C604" s="48" t="str">
        <f t="shared" si="9"/>
        <v>MFY19</v>
      </c>
      <c r="D604" t="s">
        <v>26</v>
      </c>
      <c r="E604" t="s">
        <v>12</v>
      </c>
      <c r="F604" t="s">
        <v>13</v>
      </c>
      <c r="G604" s="4">
        <v>1757940.09</v>
      </c>
      <c r="H604" s="4">
        <v>0</v>
      </c>
      <c r="I604" s="4">
        <v>0</v>
      </c>
      <c r="J604" s="4">
        <v>0</v>
      </c>
      <c r="K604" s="4">
        <v>0</v>
      </c>
      <c r="L604" s="4">
        <v>0</v>
      </c>
    </row>
    <row r="605" spans="1:12">
      <c r="A605" s="1">
        <v>10</v>
      </c>
      <c r="B605">
        <v>2018</v>
      </c>
      <c r="C605" s="48" t="str">
        <f t="shared" si="9"/>
        <v>MFY19</v>
      </c>
      <c r="D605" t="s">
        <v>26</v>
      </c>
      <c r="E605" t="s">
        <v>13</v>
      </c>
      <c r="F605" t="s">
        <v>12</v>
      </c>
      <c r="G605" s="4">
        <v>170465.77</v>
      </c>
      <c r="H605" s="4">
        <v>9131.82</v>
      </c>
      <c r="I605" s="4">
        <v>0</v>
      </c>
      <c r="J605" s="4">
        <v>6903.25</v>
      </c>
      <c r="K605" s="4">
        <v>2191.44</v>
      </c>
      <c r="L605" s="4">
        <v>37.130000000000003</v>
      </c>
    </row>
    <row r="606" spans="1:12">
      <c r="A606" s="1">
        <v>10</v>
      </c>
      <c r="B606">
        <v>2018</v>
      </c>
      <c r="C606" s="48" t="str">
        <f t="shared" si="9"/>
        <v>MFY19</v>
      </c>
      <c r="D606" t="s">
        <v>26</v>
      </c>
      <c r="E606" t="s">
        <v>13</v>
      </c>
      <c r="F606" t="s">
        <v>13</v>
      </c>
      <c r="G606" s="4">
        <v>2031.08</v>
      </c>
      <c r="H606" s="4">
        <v>0</v>
      </c>
      <c r="I606" s="4">
        <v>0</v>
      </c>
      <c r="J606" s="4">
        <v>0</v>
      </c>
      <c r="K606" s="4">
        <v>0</v>
      </c>
      <c r="L606" s="4">
        <v>0</v>
      </c>
    </row>
    <row r="607" spans="1:12">
      <c r="A607" s="1">
        <v>10</v>
      </c>
      <c r="B607">
        <v>2018</v>
      </c>
      <c r="C607" s="48" t="str">
        <f t="shared" si="9"/>
        <v>MFY19</v>
      </c>
      <c r="D607" t="s">
        <v>28</v>
      </c>
      <c r="E607" t="s">
        <v>12</v>
      </c>
      <c r="F607" t="s">
        <v>12</v>
      </c>
      <c r="G607" s="4">
        <v>10904.93</v>
      </c>
      <c r="H607" s="4">
        <v>121.66</v>
      </c>
      <c r="I607" s="4">
        <v>0</v>
      </c>
      <c r="J607" s="4">
        <v>89.52</v>
      </c>
      <c r="K607" s="4">
        <v>32.14</v>
      </c>
      <c r="L607" s="4">
        <v>0</v>
      </c>
    </row>
    <row r="608" spans="1:12">
      <c r="A608" s="1">
        <v>10</v>
      </c>
      <c r="B608">
        <v>2018</v>
      </c>
      <c r="C608" s="48" t="str">
        <f t="shared" si="9"/>
        <v>MFY19</v>
      </c>
      <c r="D608" t="s">
        <v>28</v>
      </c>
      <c r="E608" t="s">
        <v>13</v>
      </c>
      <c r="F608" t="s">
        <v>12</v>
      </c>
      <c r="G608" s="4">
        <v>5420.37</v>
      </c>
      <c r="H608" s="4">
        <v>0</v>
      </c>
      <c r="I608" s="4">
        <v>0</v>
      </c>
      <c r="J608" s="4">
        <v>0</v>
      </c>
      <c r="K608" s="4">
        <v>0</v>
      </c>
      <c r="L608" s="4">
        <v>0</v>
      </c>
    </row>
    <row r="609" spans="1:12">
      <c r="A609" s="1">
        <v>11</v>
      </c>
      <c r="B609">
        <v>2018</v>
      </c>
      <c r="C609" s="48" t="str">
        <f t="shared" si="9"/>
        <v>MFY19</v>
      </c>
      <c r="D609" t="s">
        <v>11</v>
      </c>
      <c r="E609" t="s">
        <v>12</v>
      </c>
      <c r="F609" t="s">
        <v>12</v>
      </c>
      <c r="G609" s="4">
        <v>30943541.050000001</v>
      </c>
      <c r="H609" s="4">
        <v>29762649.420000002</v>
      </c>
      <c r="I609" s="4">
        <v>10940.66</v>
      </c>
      <c r="J609" s="4">
        <v>26099910.98</v>
      </c>
      <c r="K609" s="4">
        <v>3285537.45</v>
      </c>
      <c r="L609" s="4">
        <v>313148.71999999997</v>
      </c>
    </row>
    <row r="610" spans="1:12">
      <c r="A610" s="1">
        <v>11</v>
      </c>
      <c r="B610">
        <v>2018</v>
      </c>
      <c r="C610" s="48" t="str">
        <f t="shared" si="9"/>
        <v>MFY19</v>
      </c>
      <c r="D610" t="s">
        <v>11</v>
      </c>
      <c r="E610" t="s">
        <v>13</v>
      </c>
      <c r="F610" t="s">
        <v>12</v>
      </c>
      <c r="G610" s="4">
        <v>155499.45000000001</v>
      </c>
      <c r="H610" s="4">
        <v>81324.08</v>
      </c>
      <c r="I610" s="4">
        <v>0</v>
      </c>
      <c r="J610" s="4">
        <v>57788.86</v>
      </c>
      <c r="K610" s="4">
        <v>18177</v>
      </c>
      <c r="L610" s="4">
        <v>5243.26</v>
      </c>
    </row>
    <row r="611" spans="1:12">
      <c r="A611" s="1">
        <v>11</v>
      </c>
      <c r="B611">
        <v>2018</v>
      </c>
      <c r="C611" s="48" t="str">
        <f t="shared" si="9"/>
        <v>MFY19</v>
      </c>
      <c r="D611" t="s">
        <v>14</v>
      </c>
      <c r="E611" t="s">
        <v>12</v>
      </c>
      <c r="F611" t="s">
        <v>12</v>
      </c>
      <c r="G611" s="4">
        <v>12006907.17</v>
      </c>
      <c r="H611" s="4">
        <v>11960997.73</v>
      </c>
      <c r="I611" s="4">
        <v>0</v>
      </c>
      <c r="J611" s="4">
        <v>11366065.560000001</v>
      </c>
      <c r="K611" s="4">
        <v>539671.04000000004</v>
      </c>
      <c r="L611" s="4">
        <v>50992.91</v>
      </c>
    </row>
    <row r="612" spans="1:12">
      <c r="A612" s="1">
        <v>11</v>
      </c>
      <c r="B612">
        <v>2018</v>
      </c>
      <c r="C612" s="48" t="str">
        <f t="shared" si="9"/>
        <v>MFY19</v>
      </c>
      <c r="D612" t="s">
        <v>14</v>
      </c>
      <c r="E612" t="s">
        <v>13</v>
      </c>
      <c r="F612" t="s">
        <v>12</v>
      </c>
      <c r="G612" s="4">
        <v>1049707.9099999999</v>
      </c>
      <c r="H612" s="4">
        <v>755398.91</v>
      </c>
      <c r="I612" s="4">
        <v>0</v>
      </c>
      <c r="J612" s="4">
        <v>624847.24</v>
      </c>
      <c r="K612" s="4">
        <v>110067.47</v>
      </c>
      <c r="L612" s="4">
        <v>19727.939999999999</v>
      </c>
    </row>
    <row r="613" spans="1:12">
      <c r="A613" s="1">
        <v>11</v>
      </c>
      <c r="B613">
        <v>2018</v>
      </c>
      <c r="C613" s="48" t="str">
        <f t="shared" si="9"/>
        <v>MFY19</v>
      </c>
      <c r="D613" t="s">
        <v>15</v>
      </c>
      <c r="E613" t="s">
        <v>12</v>
      </c>
      <c r="F613" t="s">
        <v>12</v>
      </c>
      <c r="G613" s="4">
        <v>1503348.86</v>
      </c>
      <c r="H613" s="4">
        <v>1563176.64</v>
      </c>
      <c r="I613" s="4">
        <v>0</v>
      </c>
      <c r="J613" s="4">
        <v>1542555.85</v>
      </c>
      <c r="K613" s="4">
        <v>17158.78</v>
      </c>
      <c r="L613" s="4">
        <v>3200.99</v>
      </c>
    </row>
    <row r="614" spans="1:12">
      <c r="A614" s="1">
        <v>11</v>
      </c>
      <c r="B614">
        <v>2018</v>
      </c>
      <c r="C614" s="48" t="str">
        <f t="shared" si="9"/>
        <v>MFY19</v>
      </c>
      <c r="D614" t="s">
        <v>15</v>
      </c>
      <c r="E614" t="s">
        <v>13</v>
      </c>
      <c r="F614" t="s">
        <v>12</v>
      </c>
      <c r="G614" s="4">
        <v>22164.9</v>
      </c>
      <c r="H614" s="4">
        <v>21734.959999999999</v>
      </c>
      <c r="I614" s="4">
        <v>0</v>
      </c>
      <c r="J614" s="4">
        <v>21718.89</v>
      </c>
      <c r="K614" s="4">
        <v>16.07</v>
      </c>
      <c r="L614" s="4">
        <v>0</v>
      </c>
    </row>
    <row r="615" spans="1:12">
      <c r="A615" s="1">
        <v>11</v>
      </c>
      <c r="B615">
        <v>2018</v>
      </c>
      <c r="C615" s="48" t="str">
        <f t="shared" si="9"/>
        <v>MFY19</v>
      </c>
      <c r="D615" t="s">
        <v>16</v>
      </c>
      <c r="E615" t="s">
        <v>12</v>
      </c>
      <c r="F615" t="s">
        <v>12</v>
      </c>
      <c r="G615" s="4">
        <v>387926.18</v>
      </c>
      <c r="H615" s="4">
        <v>382316.56</v>
      </c>
      <c r="I615" s="4">
        <v>0</v>
      </c>
      <c r="J615" s="4">
        <v>380058.38</v>
      </c>
      <c r="K615" s="4">
        <v>2258.1799999999998</v>
      </c>
      <c r="L615" s="4">
        <v>0</v>
      </c>
    </row>
    <row r="616" spans="1:12">
      <c r="A616" s="1">
        <v>11</v>
      </c>
      <c r="B616">
        <v>2018</v>
      </c>
      <c r="C616" s="48" t="str">
        <f t="shared" si="9"/>
        <v>MFY19</v>
      </c>
      <c r="D616" t="s">
        <v>16</v>
      </c>
      <c r="E616" t="s">
        <v>13</v>
      </c>
      <c r="F616" t="s">
        <v>12</v>
      </c>
      <c r="G616" s="4">
        <v>178663.69</v>
      </c>
      <c r="H616" s="4">
        <v>148520.19</v>
      </c>
      <c r="I616" s="4">
        <v>0</v>
      </c>
      <c r="J616" s="4">
        <v>125371.71</v>
      </c>
      <c r="K616" s="4">
        <v>18449.650000000001</v>
      </c>
      <c r="L616" s="4">
        <v>4111.51</v>
      </c>
    </row>
    <row r="617" spans="1:12">
      <c r="A617" s="1">
        <v>11</v>
      </c>
      <c r="B617">
        <v>2018</v>
      </c>
      <c r="C617" s="48" t="str">
        <f t="shared" si="9"/>
        <v>MFY19</v>
      </c>
      <c r="D617" t="s">
        <v>17</v>
      </c>
      <c r="E617" t="s">
        <v>12</v>
      </c>
      <c r="F617" t="s">
        <v>12</v>
      </c>
      <c r="G617" s="4">
        <v>1117754.9099999999</v>
      </c>
      <c r="H617" s="4">
        <v>1104344.21</v>
      </c>
      <c r="I617" s="4">
        <v>0</v>
      </c>
      <c r="J617" s="4">
        <v>1099881.54</v>
      </c>
      <c r="K617" s="4">
        <v>4462.67</v>
      </c>
      <c r="L617" s="4">
        <v>0</v>
      </c>
    </row>
    <row r="618" spans="1:12">
      <c r="A618" s="1">
        <v>11</v>
      </c>
      <c r="B618">
        <v>2018</v>
      </c>
      <c r="C618" s="48" t="str">
        <f t="shared" si="9"/>
        <v>MFY19</v>
      </c>
      <c r="D618" t="s">
        <v>17</v>
      </c>
      <c r="E618" t="s">
        <v>13</v>
      </c>
      <c r="F618" t="s">
        <v>12</v>
      </c>
      <c r="G618" s="4">
        <v>46821.23</v>
      </c>
      <c r="H618" s="4">
        <v>23210.33</v>
      </c>
      <c r="I618" s="4">
        <v>0</v>
      </c>
      <c r="J618" s="4">
        <v>22264.74</v>
      </c>
      <c r="K618" s="4">
        <v>799.16</v>
      </c>
      <c r="L618" s="4">
        <v>146.43</v>
      </c>
    </row>
    <row r="619" spans="1:12">
      <c r="A619" s="1">
        <v>11</v>
      </c>
      <c r="B619">
        <v>2018</v>
      </c>
      <c r="C619" s="48" t="str">
        <f t="shared" si="9"/>
        <v>MFY19</v>
      </c>
      <c r="D619" t="s">
        <v>18</v>
      </c>
      <c r="E619" t="s">
        <v>12</v>
      </c>
      <c r="F619" t="s">
        <v>12</v>
      </c>
      <c r="G619" s="4">
        <v>836223.56</v>
      </c>
      <c r="H619" s="4">
        <v>836863.59</v>
      </c>
      <c r="I619" s="4">
        <v>0</v>
      </c>
      <c r="J619" s="4">
        <v>826087.1</v>
      </c>
      <c r="K619" s="4">
        <v>10063.89</v>
      </c>
      <c r="L619" s="4">
        <v>178.16</v>
      </c>
    </row>
    <row r="620" spans="1:12">
      <c r="A620" s="1">
        <v>11</v>
      </c>
      <c r="B620">
        <v>2018</v>
      </c>
      <c r="C620" s="48" t="str">
        <f t="shared" si="9"/>
        <v>MFY19</v>
      </c>
      <c r="D620" t="s">
        <v>18</v>
      </c>
      <c r="E620" t="s">
        <v>13</v>
      </c>
      <c r="F620" t="s">
        <v>12</v>
      </c>
      <c r="G620" s="4">
        <v>3115.61</v>
      </c>
      <c r="H620" s="4">
        <v>2983</v>
      </c>
      <c r="I620" s="4">
        <v>0</v>
      </c>
      <c r="J620" s="4">
        <v>2983</v>
      </c>
      <c r="K620" s="4">
        <v>0</v>
      </c>
      <c r="L620" s="4">
        <v>0</v>
      </c>
    </row>
    <row r="621" spans="1:12">
      <c r="A621" s="1">
        <v>11</v>
      </c>
      <c r="B621">
        <v>2018</v>
      </c>
      <c r="C621" s="48" t="str">
        <f t="shared" si="9"/>
        <v>MFY19</v>
      </c>
      <c r="D621" t="s">
        <v>19</v>
      </c>
      <c r="E621" t="s">
        <v>12</v>
      </c>
      <c r="F621" t="s">
        <v>12</v>
      </c>
      <c r="G621" s="4">
        <v>576662.81000000006</v>
      </c>
      <c r="H621" s="4">
        <v>573629.29</v>
      </c>
      <c r="I621" s="4">
        <v>0</v>
      </c>
      <c r="J621" s="4">
        <v>573208.72</v>
      </c>
      <c r="K621" s="4">
        <v>420.57</v>
      </c>
      <c r="L621" s="4">
        <v>0</v>
      </c>
    </row>
    <row r="622" spans="1:12">
      <c r="A622" s="1">
        <v>11</v>
      </c>
      <c r="B622">
        <v>2018</v>
      </c>
      <c r="C622" s="48" t="str">
        <f t="shared" si="9"/>
        <v>MFY19</v>
      </c>
      <c r="D622" t="s">
        <v>19</v>
      </c>
      <c r="E622" t="s">
        <v>13</v>
      </c>
      <c r="F622" t="s">
        <v>12</v>
      </c>
      <c r="G622" s="4">
        <v>14273.69</v>
      </c>
      <c r="H622" s="4">
        <v>14273.69</v>
      </c>
      <c r="I622" s="4">
        <v>0</v>
      </c>
      <c r="J622" s="4">
        <v>14273.69</v>
      </c>
      <c r="K622" s="4">
        <v>0</v>
      </c>
      <c r="L622" s="4">
        <v>0</v>
      </c>
    </row>
    <row r="623" spans="1:12">
      <c r="A623" s="1">
        <v>11</v>
      </c>
      <c r="B623">
        <v>2018</v>
      </c>
      <c r="C623" s="48" t="str">
        <f t="shared" si="9"/>
        <v>MFY19</v>
      </c>
      <c r="D623" t="s">
        <v>20</v>
      </c>
      <c r="E623" t="s">
        <v>12</v>
      </c>
      <c r="F623" t="s">
        <v>12</v>
      </c>
      <c r="G623" s="4">
        <v>995088.5</v>
      </c>
      <c r="H623" s="4">
        <v>947180.89</v>
      </c>
      <c r="I623" s="4">
        <v>0</v>
      </c>
      <c r="J623" s="4">
        <v>856430.03</v>
      </c>
      <c r="K623" s="4">
        <v>82941.94</v>
      </c>
      <c r="L623" s="4">
        <v>6752.61</v>
      </c>
    </row>
    <row r="624" spans="1:12">
      <c r="A624" s="1">
        <v>11</v>
      </c>
      <c r="B624">
        <v>2018</v>
      </c>
      <c r="C624" s="48" t="str">
        <f t="shared" si="9"/>
        <v>MFY19</v>
      </c>
      <c r="D624" t="s">
        <v>21</v>
      </c>
      <c r="E624" t="s">
        <v>12</v>
      </c>
      <c r="F624" t="s">
        <v>12</v>
      </c>
      <c r="G624" s="4">
        <v>2367873.9900000002</v>
      </c>
      <c r="H624" s="4">
        <v>2391556.59</v>
      </c>
      <c r="I624" s="4">
        <v>0</v>
      </c>
      <c r="J624" s="4">
        <v>2334904.42</v>
      </c>
      <c r="K624" s="4">
        <v>56652.17</v>
      </c>
      <c r="L624" s="4">
        <v>0</v>
      </c>
    </row>
    <row r="625" spans="1:12">
      <c r="A625" s="1">
        <v>11</v>
      </c>
      <c r="B625">
        <v>2018</v>
      </c>
      <c r="C625" s="48" t="str">
        <f t="shared" si="9"/>
        <v>MFY19</v>
      </c>
      <c r="D625" t="s">
        <v>21</v>
      </c>
      <c r="E625" t="s">
        <v>13</v>
      </c>
      <c r="F625" t="s">
        <v>12</v>
      </c>
      <c r="G625" s="4">
        <v>229.43</v>
      </c>
      <c r="H625" s="4">
        <v>229.43</v>
      </c>
      <c r="I625" s="4">
        <v>0</v>
      </c>
      <c r="J625" s="4">
        <v>229.43</v>
      </c>
      <c r="K625" s="4">
        <v>0</v>
      </c>
      <c r="L625" s="4">
        <v>0</v>
      </c>
    </row>
    <row r="626" spans="1:12">
      <c r="A626" s="1">
        <v>11</v>
      </c>
      <c r="B626">
        <v>2018</v>
      </c>
      <c r="C626" s="48" t="str">
        <f t="shared" si="9"/>
        <v>MFY19</v>
      </c>
      <c r="D626" t="s">
        <v>22</v>
      </c>
      <c r="E626" t="s">
        <v>12</v>
      </c>
      <c r="F626" t="s">
        <v>12</v>
      </c>
      <c r="G626" s="4">
        <v>-415119.86</v>
      </c>
      <c r="H626" s="4">
        <v>99482.89</v>
      </c>
      <c r="I626" s="4">
        <v>0</v>
      </c>
      <c r="J626" s="4">
        <v>94428.33</v>
      </c>
      <c r="K626" s="4">
        <v>5054.5600000000004</v>
      </c>
      <c r="L626" s="4">
        <v>0</v>
      </c>
    </row>
    <row r="627" spans="1:12">
      <c r="A627" s="1">
        <v>11</v>
      </c>
      <c r="B627">
        <v>2018</v>
      </c>
      <c r="C627" s="48" t="str">
        <f t="shared" si="9"/>
        <v>MFY19</v>
      </c>
      <c r="D627" t="s">
        <v>23</v>
      </c>
      <c r="E627" t="s">
        <v>12</v>
      </c>
      <c r="F627" t="s">
        <v>12</v>
      </c>
      <c r="G627" s="4">
        <v>1661326.8</v>
      </c>
      <c r="H627" s="4">
        <v>1663406.18</v>
      </c>
      <c r="I627" s="4">
        <v>0</v>
      </c>
      <c r="J627" s="4">
        <v>1643461.46</v>
      </c>
      <c r="K627" s="4">
        <v>15785.69</v>
      </c>
      <c r="L627" s="4">
        <v>0</v>
      </c>
    </row>
    <row r="628" spans="1:12">
      <c r="A628" s="1">
        <v>11</v>
      </c>
      <c r="B628">
        <v>2018</v>
      </c>
      <c r="C628" s="48" t="str">
        <f t="shared" si="9"/>
        <v>MFY19</v>
      </c>
      <c r="D628" t="s">
        <v>23</v>
      </c>
      <c r="E628" t="s">
        <v>13</v>
      </c>
      <c r="F628" t="s">
        <v>12</v>
      </c>
      <c r="G628" s="4">
        <v>15599.16</v>
      </c>
      <c r="H628" s="4">
        <v>15475.92</v>
      </c>
      <c r="I628" s="4">
        <v>0</v>
      </c>
      <c r="J628" s="4">
        <v>15101.64</v>
      </c>
      <c r="K628" s="4">
        <v>374.28</v>
      </c>
      <c r="L628" s="4">
        <v>0</v>
      </c>
    </row>
    <row r="629" spans="1:12">
      <c r="A629" s="1">
        <v>11</v>
      </c>
      <c r="B629">
        <v>2018</v>
      </c>
      <c r="C629" s="48" t="str">
        <f t="shared" si="9"/>
        <v>MFY19</v>
      </c>
      <c r="D629" t="s">
        <v>24</v>
      </c>
      <c r="E629" t="s">
        <v>12</v>
      </c>
      <c r="F629" t="s">
        <v>12</v>
      </c>
      <c r="G629" s="4">
        <v>199.15</v>
      </c>
      <c r="H629" s="4">
        <v>168.09</v>
      </c>
      <c r="I629" s="4">
        <v>0</v>
      </c>
      <c r="J629" s="4">
        <v>168.09</v>
      </c>
      <c r="K629" s="4">
        <v>0</v>
      </c>
      <c r="L629" s="4">
        <v>0</v>
      </c>
    </row>
    <row r="630" spans="1:12">
      <c r="A630" s="1">
        <v>11</v>
      </c>
      <c r="B630">
        <v>2018</v>
      </c>
      <c r="C630" s="48" t="str">
        <f t="shared" si="9"/>
        <v>MFY19</v>
      </c>
      <c r="D630" t="s">
        <v>25</v>
      </c>
      <c r="E630" t="s">
        <v>12</v>
      </c>
      <c r="F630" t="s">
        <v>12</v>
      </c>
      <c r="G630" s="4">
        <v>348965.08</v>
      </c>
      <c r="H630" s="4">
        <v>336113.64</v>
      </c>
      <c r="I630" s="4">
        <v>0</v>
      </c>
      <c r="J630" s="4">
        <v>318232.45</v>
      </c>
      <c r="K630" s="4">
        <v>15767.37</v>
      </c>
      <c r="L630" s="4">
        <v>1980.34</v>
      </c>
    </row>
    <row r="631" spans="1:12">
      <c r="A631" s="1">
        <v>11</v>
      </c>
      <c r="B631">
        <v>2018</v>
      </c>
      <c r="C631" s="48" t="str">
        <f t="shared" si="9"/>
        <v>MFY19</v>
      </c>
      <c r="D631" t="s">
        <v>25</v>
      </c>
      <c r="E631" t="s">
        <v>13</v>
      </c>
      <c r="F631" t="s">
        <v>12</v>
      </c>
      <c r="G631" s="4">
        <v>577.11</v>
      </c>
      <c r="H631" s="4">
        <v>559.25</v>
      </c>
      <c r="I631" s="4">
        <v>0</v>
      </c>
      <c r="J631" s="4">
        <v>559.25</v>
      </c>
      <c r="K631" s="4">
        <v>0</v>
      </c>
      <c r="L631" s="4">
        <v>0</v>
      </c>
    </row>
    <row r="632" spans="1:12">
      <c r="A632" s="1">
        <v>11</v>
      </c>
      <c r="B632">
        <v>2018</v>
      </c>
      <c r="C632" s="48" t="str">
        <f t="shared" si="9"/>
        <v>MFY19</v>
      </c>
      <c r="D632" t="s">
        <v>26</v>
      </c>
      <c r="E632" t="s">
        <v>12</v>
      </c>
      <c r="F632" t="s">
        <v>12</v>
      </c>
      <c r="G632" s="4">
        <v>1822648.22</v>
      </c>
      <c r="H632" s="4">
        <v>22815.73</v>
      </c>
      <c r="I632" s="4">
        <v>0</v>
      </c>
      <c r="J632" s="4">
        <v>21176.63</v>
      </c>
      <c r="K632" s="4">
        <v>1615.33</v>
      </c>
      <c r="L632" s="4">
        <v>23.77</v>
      </c>
    </row>
    <row r="633" spans="1:12">
      <c r="A633" s="1">
        <v>11</v>
      </c>
      <c r="B633">
        <v>2018</v>
      </c>
      <c r="C633" s="48" t="str">
        <f t="shared" si="9"/>
        <v>MFY19</v>
      </c>
      <c r="D633" t="s">
        <v>26</v>
      </c>
      <c r="E633" t="s">
        <v>12</v>
      </c>
      <c r="F633" t="s">
        <v>13</v>
      </c>
      <c r="G633" s="4">
        <v>1744552.56</v>
      </c>
      <c r="H633" s="4">
        <v>0</v>
      </c>
      <c r="I633" s="4">
        <v>0</v>
      </c>
      <c r="J633" s="4">
        <v>0</v>
      </c>
      <c r="K633" s="4">
        <v>0</v>
      </c>
      <c r="L633" s="4">
        <v>0</v>
      </c>
    </row>
    <row r="634" spans="1:12">
      <c r="A634" s="1">
        <v>11</v>
      </c>
      <c r="B634">
        <v>2018</v>
      </c>
      <c r="C634" s="48" t="str">
        <f t="shared" si="9"/>
        <v>MFY19</v>
      </c>
      <c r="D634" t="s">
        <v>26</v>
      </c>
      <c r="E634" t="s">
        <v>13</v>
      </c>
      <c r="F634" t="s">
        <v>12</v>
      </c>
      <c r="G634" s="4">
        <v>161942.69</v>
      </c>
      <c r="H634" s="4">
        <v>9228.09</v>
      </c>
      <c r="I634" s="4">
        <v>0</v>
      </c>
      <c r="J634" s="4">
        <v>6737.3</v>
      </c>
      <c r="K634" s="4">
        <v>2437.59</v>
      </c>
      <c r="L634" s="4">
        <v>37.130000000000003</v>
      </c>
    </row>
    <row r="635" spans="1:12">
      <c r="A635" s="1">
        <v>11</v>
      </c>
      <c r="B635">
        <v>2018</v>
      </c>
      <c r="C635" s="48" t="str">
        <f t="shared" si="9"/>
        <v>MFY19</v>
      </c>
      <c r="D635" t="s">
        <v>26</v>
      </c>
      <c r="E635" t="s">
        <v>13</v>
      </c>
      <c r="F635" t="s">
        <v>13</v>
      </c>
      <c r="G635" s="4">
        <v>2031.08</v>
      </c>
      <c r="H635" s="4">
        <v>0</v>
      </c>
      <c r="I635" s="4">
        <v>0</v>
      </c>
      <c r="J635" s="4">
        <v>0</v>
      </c>
      <c r="K635" s="4">
        <v>0</v>
      </c>
      <c r="L635" s="4">
        <v>0</v>
      </c>
    </row>
    <row r="636" spans="1:12">
      <c r="A636" s="1">
        <v>11</v>
      </c>
      <c r="B636">
        <v>2018</v>
      </c>
      <c r="C636" s="48" t="str">
        <f t="shared" si="9"/>
        <v>MFY19</v>
      </c>
      <c r="D636" t="s">
        <v>28</v>
      </c>
      <c r="E636" t="s">
        <v>12</v>
      </c>
      <c r="F636" t="s">
        <v>12</v>
      </c>
      <c r="G636" s="4">
        <v>2888.36</v>
      </c>
      <c r="H636" s="4">
        <v>98.47</v>
      </c>
      <c r="I636" s="4">
        <v>0</v>
      </c>
      <c r="J636" s="4">
        <v>66.33</v>
      </c>
      <c r="K636" s="4">
        <v>32.14</v>
      </c>
      <c r="L636" s="4">
        <v>0</v>
      </c>
    </row>
    <row r="637" spans="1:12">
      <c r="A637" s="1">
        <v>11</v>
      </c>
      <c r="B637">
        <v>2018</v>
      </c>
      <c r="C637" s="48" t="str">
        <f t="shared" si="9"/>
        <v>MFY19</v>
      </c>
      <c r="D637" t="s">
        <v>28</v>
      </c>
      <c r="E637" t="s">
        <v>13</v>
      </c>
      <c r="F637" t="s">
        <v>12</v>
      </c>
      <c r="G637" s="4">
        <v>2792.71</v>
      </c>
      <c r="H637" s="4">
        <v>34.630000000000003</v>
      </c>
      <c r="I637" s="4">
        <v>0</v>
      </c>
      <c r="J637" s="4">
        <v>34.630000000000003</v>
      </c>
      <c r="K637" s="4">
        <v>0</v>
      </c>
      <c r="L637" s="4">
        <v>0</v>
      </c>
    </row>
    <row r="638" spans="1:12">
      <c r="A638" s="1">
        <v>12</v>
      </c>
      <c r="B638">
        <v>2018</v>
      </c>
      <c r="C638" s="48" t="str">
        <f t="shared" si="9"/>
        <v>MFY19</v>
      </c>
      <c r="D638" t="s">
        <v>11</v>
      </c>
      <c r="E638" t="s">
        <v>12</v>
      </c>
      <c r="F638" t="s">
        <v>12</v>
      </c>
      <c r="G638" s="4">
        <v>30479727.420000002</v>
      </c>
      <c r="H638" s="4">
        <v>29245397.489999998</v>
      </c>
      <c r="I638" s="4">
        <v>2062.46</v>
      </c>
      <c r="J638" s="4">
        <v>23072614.629999999</v>
      </c>
      <c r="K638" s="4">
        <v>5707950.29</v>
      </c>
      <c r="L638" s="4">
        <v>307461.82</v>
      </c>
    </row>
    <row r="639" spans="1:12">
      <c r="A639" s="1">
        <v>12</v>
      </c>
      <c r="B639">
        <v>2018</v>
      </c>
      <c r="C639" s="48" t="str">
        <f t="shared" si="9"/>
        <v>MFY19</v>
      </c>
      <c r="D639" t="s">
        <v>11</v>
      </c>
      <c r="E639" t="s">
        <v>13</v>
      </c>
      <c r="F639" t="s">
        <v>12</v>
      </c>
      <c r="G639" s="4">
        <v>156638.76999999999</v>
      </c>
      <c r="H639" s="4">
        <v>85710.1</v>
      </c>
      <c r="I639" s="4">
        <v>0</v>
      </c>
      <c r="J639" s="4">
        <v>51464.08</v>
      </c>
      <c r="K639" s="4">
        <v>28012.14</v>
      </c>
      <c r="L639" s="4">
        <v>5884.5</v>
      </c>
    </row>
    <row r="640" spans="1:12">
      <c r="A640" s="1">
        <v>12</v>
      </c>
      <c r="B640">
        <v>2018</v>
      </c>
      <c r="C640" s="48" t="str">
        <f t="shared" si="9"/>
        <v>MFY19</v>
      </c>
      <c r="D640" t="s">
        <v>14</v>
      </c>
      <c r="E640" t="s">
        <v>12</v>
      </c>
      <c r="F640" t="s">
        <v>12</v>
      </c>
      <c r="G640" s="4">
        <v>11890168.529999999</v>
      </c>
      <c r="H640" s="4">
        <v>11555804.65</v>
      </c>
      <c r="I640" s="4">
        <v>67.36</v>
      </c>
      <c r="J640" s="4">
        <v>10415650.68</v>
      </c>
      <c r="K640" s="4">
        <v>1056491.1200000001</v>
      </c>
      <c r="L640" s="4">
        <v>32617.16</v>
      </c>
    </row>
    <row r="641" spans="1:12">
      <c r="A641" s="1">
        <v>12</v>
      </c>
      <c r="B641">
        <v>2018</v>
      </c>
      <c r="C641" s="48" t="str">
        <f t="shared" si="9"/>
        <v>MFY19</v>
      </c>
      <c r="D641" t="s">
        <v>14</v>
      </c>
      <c r="E641" t="s">
        <v>13</v>
      </c>
      <c r="F641" t="s">
        <v>12</v>
      </c>
      <c r="G641" s="4">
        <v>1022342.01</v>
      </c>
      <c r="H641" s="4">
        <v>732142.96</v>
      </c>
      <c r="I641" s="4">
        <v>0</v>
      </c>
      <c r="J641" s="4">
        <v>567162.36</v>
      </c>
      <c r="K641" s="4">
        <v>141448.26</v>
      </c>
      <c r="L641" s="4">
        <v>20938.080000000002</v>
      </c>
    </row>
    <row r="642" spans="1:12">
      <c r="A642" s="1">
        <v>12</v>
      </c>
      <c r="B642">
        <v>2018</v>
      </c>
      <c r="C642" s="48" t="str">
        <f t="shared" si="9"/>
        <v>MFY19</v>
      </c>
      <c r="D642" t="s">
        <v>15</v>
      </c>
      <c r="E642" t="s">
        <v>12</v>
      </c>
      <c r="F642" t="s">
        <v>12</v>
      </c>
      <c r="G642" s="4">
        <v>1400279.7</v>
      </c>
      <c r="H642" s="4">
        <v>1396458.03</v>
      </c>
      <c r="I642" s="4">
        <v>0</v>
      </c>
      <c r="J642" s="4">
        <v>1350650.74</v>
      </c>
      <c r="K642" s="4">
        <v>41051.67</v>
      </c>
      <c r="L642" s="4">
        <v>3228.12</v>
      </c>
    </row>
    <row r="643" spans="1:12">
      <c r="A643" s="1">
        <v>12</v>
      </c>
      <c r="B643">
        <v>2018</v>
      </c>
      <c r="C643" s="48" t="str">
        <f t="shared" ref="C643:C706" si="10">"MFY"&amp;IF(A643&lt;2,RIGHT(B643,2),RIGHT(B643+1,2))</f>
        <v>MFY19</v>
      </c>
      <c r="D643" t="s">
        <v>15</v>
      </c>
      <c r="E643" t="s">
        <v>13</v>
      </c>
      <c r="F643" t="s">
        <v>12</v>
      </c>
      <c r="G643" s="4">
        <v>42429.52</v>
      </c>
      <c r="H643" s="4">
        <v>38484.959999999999</v>
      </c>
      <c r="I643" s="4">
        <v>0</v>
      </c>
      <c r="J643" s="4">
        <v>38461.1</v>
      </c>
      <c r="K643" s="4">
        <v>23.86</v>
      </c>
      <c r="L643" s="4">
        <v>0</v>
      </c>
    </row>
    <row r="644" spans="1:12">
      <c r="A644" s="1">
        <v>12</v>
      </c>
      <c r="B644">
        <v>2018</v>
      </c>
      <c r="C644" s="48" t="str">
        <f t="shared" si="10"/>
        <v>MFY19</v>
      </c>
      <c r="D644" t="s">
        <v>16</v>
      </c>
      <c r="E644" t="s">
        <v>12</v>
      </c>
      <c r="F644" t="s">
        <v>12</v>
      </c>
      <c r="G644" s="4">
        <v>365363.59</v>
      </c>
      <c r="H644" s="4">
        <v>363085.77</v>
      </c>
      <c r="I644" s="4">
        <v>0</v>
      </c>
      <c r="J644" s="4">
        <v>336736.4</v>
      </c>
      <c r="K644" s="4">
        <v>22052.12</v>
      </c>
      <c r="L644" s="4">
        <v>0</v>
      </c>
    </row>
    <row r="645" spans="1:12">
      <c r="A645" s="1">
        <v>12</v>
      </c>
      <c r="B645">
        <v>2018</v>
      </c>
      <c r="C645" s="48" t="str">
        <f t="shared" si="10"/>
        <v>MFY19</v>
      </c>
      <c r="D645" t="s">
        <v>16</v>
      </c>
      <c r="E645" t="s">
        <v>13</v>
      </c>
      <c r="F645" t="s">
        <v>12</v>
      </c>
      <c r="G645" s="4">
        <v>176810.07</v>
      </c>
      <c r="H645" s="4">
        <v>147175.19</v>
      </c>
      <c r="I645" s="4">
        <v>0</v>
      </c>
      <c r="J645" s="4">
        <v>120201.71</v>
      </c>
      <c r="K645" s="4">
        <v>21918.47</v>
      </c>
      <c r="L645" s="4">
        <v>4163.12</v>
      </c>
    </row>
    <row r="646" spans="1:12">
      <c r="A646" s="1">
        <v>12</v>
      </c>
      <c r="B646">
        <v>2018</v>
      </c>
      <c r="C646" s="48" t="str">
        <f t="shared" si="10"/>
        <v>MFY19</v>
      </c>
      <c r="D646" t="s">
        <v>17</v>
      </c>
      <c r="E646" t="s">
        <v>12</v>
      </c>
      <c r="F646" t="s">
        <v>12</v>
      </c>
      <c r="G646" s="4">
        <v>1069736.93</v>
      </c>
      <c r="H646" s="4">
        <v>1055294.53</v>
      </c>
      <c r="I646" s="4">
        <v>0</v>
      </c>
      <c r="J646" s="4">
        <v>239172.0055</v>
      </c>
      <c r="K646" s="4">
        <v>816114.53</v>
      </c>
      <c r="L646" s="4">
        <v>0</v>
      </c>
    </row>
    <row r="647" spans="1:12">
      <c r="A647" s="1">
        <v>12</v>
      </c>
      <c r="B647">
        <v>2018</v>
      </c>
      <c r="C647" s="48" t="str">
        <f t="shared" si="10"/>
        <v>MFY19</v>
      </c>
      <c r="D647" t="s">
        <v>17</v>
      </c>
      <c r="E647" t="s">
        <v>13</v>
      </c>
      <c r="F647" t="s">
        <v>12</v>
      </c>
      <c r="G647" s="4">
        <v>44735.24</v>
      </c>
      <c r="H647" s="4">
        <v>23194.16</v>
      </c>
      <c r="I647" s="4">
        <v>0</v>
      </c>
      <c r="J647" s="4">
        <v>763.4</v>
      </c>
      <c r="K647" s="4">
        <v>22279.1</v>
      </c>
      <c r="L647" s="4">
        <v>151.66</v>
      </c>
    </row>
    <row r="648" spans="1:12">
      <c r="A648" s="1">
        <v>12</v>
      </c>
      <c r="B648">
        <v>2018</v>
      </c>
      <c r="C648" s="48" t="str">
        <f t="shared" si="10"/>
        <v>MFY19</v>
      </c>
      <c r="D648" t="s">
        <v>18</v>
      </c>
      <c r="E648" t="s">
        <v>12</v>
      </c>
      <c r="F648" t="s">
        <v>12</v>
      </c>
      <c r="G648" s="4">
        <v>789395.34</v>
      </c>
      <c r="H648" s="4">
        <v>802807.9</v>
      </c>
      <c r="I648" s="4">
        <v>0</v>
      </c>
      <c r="J648" s="4">
        <v>771666.2</v>
      </c>
      <c r="K648" s="4">
        <v>29310.83</v>
      </c>
      <c r="L648" s="4">
        <v>149.18</v>
      </c>
    </row>
    <row r="649" spans="1:12">
      <c r="A649" s="1">
        <v>12</v>
      </c>
      <c r="B649">
        <v>2018</v>
      </c>
      <c r="C649" s="48" t="str">
        <f t="shared" si="10"/>
        <v>MFY19</v>
      </c>
      <c r="D649" t="s">
        <v>18</v>
      </c>
      <c r="E649" t="s">
        <v>13</v>
      </c>
      <c r="F649" t="s">
        <v>12</v>
      </c>
      <c r="G649" s="4">
        <v>3451.85</v>
      </c>
      <c r="H649" s="4">
        <v>3338.96</v>
      </c>
      <c r="I649" s="4">
        <v>0</v>
      </c>
      <c r="J649" s="4">
        <v>3338.86</v>
      </c>
      <c r="K649" s="4">
        <v>0.1</v>
      </c>
      <c r="L649" s="4">
        <v>0</v>
      </c>
    </row>
    <row r="650" spans="1:12">
      <c r="A650" s="1">
        <v>12</v>
      </c>
      <c r="B650">
        <v>2018</v>
      </c>
      <c r="C650" s="48" t="str">
        <f t="shared" si="10"/>
        <v>MFY19</v>
      </c>
      <c r="D650" t="s">
        <v>19</v>
      </c>
      <c r="E650" t="s">
        <v>12</v>
      </c>
      <c r="F650" t="s">
        <v>12</v>
      </c>
      <c r="G650" s="4">
        <v>535361.43000000005</v>
      </c>
      <c r="H650" s="4">
        <v>535361.43000000005</v>
      </c>
      <c r="I650" s="4">
        <v>0</v>
      </c>
      <c r="J650" s="4">
        <v>534539.17000000004</v>
      </c>
      <c r="K650" s="4">
        <v>822.26</v>
      </c>
      <c r="L650" s="4">
        <v>0</v>
      </c>
    </row>
    <row r="651" spans="1:12">
      <c r="A651" s="1">
        <v>12</v>
      </c>
      <c r="B651">
        <v>2018</v>
      </c>
      <c r="C651" s="48" t="str">
        <f t="shared" si="10"/>
        <v>MFY19</v>
      </c>
      <c r="D651" t="s">
        <v>19</v>
      </c>
      <c r="E651" t="s">
        <v>13</v>
      </c>
      <c r="F651" t="s">
        <v>12</v>
      </c>
      <c r="G651" s="4">
        <v>14273.69</v>
      </c>
      <c r="H651" s="4">
        <v>14273.69</v>
      </c>
      <c r="I651" s="4">
        <v>0</v>
      </c>
      <c r="J651" s="4">
        <v>14273.69</v>
      </c>
      <c r="K651" s="4">
        <v>0</v>
      </c>
      <c r="L651" s="4">
        <v>0</v>
      </c>
    </row>
    <row r="652" spans="1:12">
      <c r="A652" s="1">
        <v>12</v>
      </c>
      <c r="B652">
        <v>2018</v>
      </c>
      <c r="C652" s="48" t="str">
        <f t="shared" si="10"/>
        <v>MFY19</v>
      </c>
      <c r="D652" t="s">
        <v>20</v>
      </c>
      <c r="E652" t="s">
        <v>12</v>
      </c>
      <c r="F652" t="s">
        <v>12</v>
      </c>
      <c r="G652" s="4">
        <v>989372.82</v>
      </c>
      <c r="H652" s="4">
        <v>935595.16</v>
      </c>
      <c r="I652" s="4">
        <v>0</v>
      </c>
      <c r="J652" s="4">
        <v>782098.91</v>
      </c>
      <c r="K652" s="4">
        <v>142303.84</v>
      </c>
      <c r="L652" s="4">
        <v>7510.44</v>
      </c>
    </row>
    <row r="653" spans="1:12">
      <c r="A653" s="1">
        <v>12</v>
      </c>
      <c r="B653">
        <v>2018</v>
      </c>
      <c r="C653" s="48" t="str">
        <f t="shared" si="10"/>
        <v>MFY19</v>
      </c>
      <c r="D653" t="s">
        <v>21</v>
      </c>
      <c r="E653" t="s">
        <v>12</v>
      </c>
      <c r="F653" t="s">
        <v>12</v>
      </c>
      <c r="G653" s="4">
        <v>2373634.94</v>
      </c>
      <c r="H653" s="4">
        <v>2363913.09</v>
      </c>
      <c r="I653" s="4">
        <v>0</v>
      </c>
      <c r="J653" s="4">
        <v>2320212.25</v>
      </c>
      <c r="K653" s="4">
        <v>19374.66</v>
      </c>
      <c r="L653" s="4">
        <v>0</v>
      </c>
    </row>
    <row r="654" spans="1:12">
      <c r="A654" s="1">
        <v>12</v>
      </c>
      <c r="B654">
        <v>2018</v>
      </c>
      <c r="C654" s="48" t="str">
        <f t="shared" si="10"/>
        <v>MFY19</v>
      </c>
      <c r="D654" t="s">
        <v>21</v>
      </c>
      <c r="E654" t="s">
        <v>13</v>
      </c>
      <c r="F654" t="s">
        <v>12</v>
      </c>
      <c r="G654" s="4">
        <v>-675926.07</v>
      </c>
      <c r="H654" s="4">
        <v>1931.9</v>
      </c>
      <c r="I654" s="4">
        <v>0</v>
      </c>
      <c r="J654" s="4">
        <v>1931.9</v>
      </c>
      <c r="K654" s="4">
        <v>0</v>
      </c>
      <c r="L654" s="4">
        <v>0</v>
      </c>
    </row>
    <row r="655" spans="1:12">
      <c r="A655" s="1">
        <v>12</v>
      </c>
      <c r="B655">
        <v>2018</v>
      </c>
      <c r="C655" s="48" t="str">
        <f t="shared" si="10"/>
        <v>MFY19</v>
      </c>
      <c r="D655" t="s">
        <v>22</v>
      </c>
      <c r="E655" t="s">
        <v>12</v>
      </c>
      <c r="F655" t="s">
        <v>12</v>
      </c>
      <c r="G655" s="4">
        <v>84486.93</v>
      </c>
      <c r="H655" s="4">
        <v>82815.66</v>
      </c>
      <c r="I655" s="4">
        <v>0</v>
      </c>
      <c r="J655" s="4">
        <v>76936.78</v>
      </c>
      <c r="K655" s="4">
        <v>5878.88</v>
      </c>
      <c r="L655" s="4">
        <v>0</v>
      </c>
    </row>
    <row r="656" spans="1:12">
      <c r="A656" s="1">
        <v>12</v>
      </c>
      <c r="B656">
        <v>2018</v>
      </c>
      <c r="C656" s="48" t="str">
        <f t="shared" si="10"/>
        <v>MFY19</v>
      </c>
      <c r="D656" t="s">
        <v>23</v>
      </c>
      <c r="E656" t="s">
        <v>12</v>
      </c>
      <c r="F656" t="s">
        <v>12</v>
      </c>
      <c r="G656" s="4">
        <v>1010038.28</v>
      </c>
      <c r="H656" s="4">
        <v>968915.83</v>
      </c>
      <c r="I656" s="4">
        <v>0</v>
      </c>
      <c r="J656" s="4">
        <v>802371.58</v>
      </c>
      <c r="K656" s="4">
        <v>147871.32999999999</v>
      </c>
      <c r="L656" s="4">
        <v>0</v>
      </c>
    </row>
    <row r="657" spans="1:12">
      <c r="A657" s="1">
        <v>12</v>
      </c>
      <c r="B657">
        <v>2018</v>
      </c>
      <c r="C657" s="48" t="str">
        <f t="shared" si="10"/>
        <v>MFY19</v>
      </c>
      <c r="D657" t="s">
        <v>23</v>
      </c>
      <c r="E657" t="s">
        <v>13</v>
      </c>
      <c r="F657" t="s">
        <v>12</v>
      </c>
      <c r="G657" s="4">
        <v>15606.04</v>
      </c>
      <c r="H657" s="4">
        <v>10004.049999999999</v>
      </c>
      <c r="I657" s="4">
        <v>0</v>
      </c>
      <c r="J657" s="4">
        <v>7599.89</v>
      </c>
      <c r="K657" s="4">
        <v>2404.16</v>
      </c>
      <c r="L657" s="4">
        <v>0</v>
      </c>
    </row>
    <row r="658" spans="1:12">
      <c r="A658" s="1">
        <v>12</v>
      </c>
      <c r="B658">
        <v>2018</v>
      </c>
      <c r="C658" s="48" t="str">
        <f t="shared" si="10"/>
        <v>MFY19</v>
      </c>
      <c r="D658" t="s">
        <v>24</v>
      </c>
      <c r="E658" t="s">
        <v>12</v>
      </c>
      <c r="F658" t="s">
        <v>12</v>
      </c>
      <c r="G658" s="4">
        <v>183.67</v>
      </c>
      <c r="H658" s="4">
        <v>152.61000000000001</v>
      </c>
      <c r="I658" s="4">
        <v>0</v>
      </c>
      <c r="J658" s="4">
        <v>152.61000000000001</v>
      </c>
      <c r="K658" s="4">
        <v>0</v>
      </c>
      <c r="L658" s="4">
        <v>0</v>
      </c>
    </row>
    <row r="659" spans="1:12">
      <c r="A659" s="1">
        <v>12</v>
      </c>
      <c r="B659">
        <v>2018</v>
      </c>
      <c r="C659" s="48" t="str">
        <f t="shared" si="10"/>
        <v>MFY19</v>
      </c>
      <c r="D659" t="s">
        <v>25</v>
      </c>
      <c r="E659" t="s">
        <v>12</v>
      </c>
      <c r="F659" t="s">
        <v>12</v>
      </c>
      <c r="G659" s="4">
        <v>337211.76</v>
      </c>
      <c r="H659" s="4">
        <v>326003.86</v>
      </c>
      <c r="I659" s="4">
        <v>0</v>
      </c>
      <c r="J659" s="4">
        <v>304066.87</v>
      </c>
      <c r="K659" s="4">
        <v>18742.89</v>
      </c>
      <c r="L659" s="4">
        <v>2518.65</v>
      </c>
    </row>
    <row r="660" spans="1:12">
      <c r="A660" s="1">
        <v>12</v>
      </c>
      <c r="B660">
        <v>2018</v>
      </c>
      <c r="C660" s="48" t="str">
        <f t="shared" si="10"/>
        <v>MFY19</v>
      </c>
      <c r="D660" t="s">
        <v>25</v>
      </c>
      <c r="E660" t="s">
        <v>13</v>
      </c>
      <c r="F660" t="s">
        <v>12</v>
      </c>
      <c r="G660" s="4">
        <v>577.11</v>
      </c>
      <c r="H660" s="4">
        <v>559.25</v>
      </c>
      <c r="I660" s="4">
        <v>0</v>
      </c>
      <c r="J660" s="4">
        <v>550.58000000000004</v>
      </c>
      <c r="K660" s="4">
        <v>8.67</v>
      </c>
      <c r="L660" s="4">
        <v>0</v>
      </c>
    </row>
    <row r="661" spans="1:12">
      <c r="A661" s="1">
        <v>12</v>
      </c>
      <c r="B661">
        <v>2018</v>
      </c>
      <c r="C661" s="48" t="str">
        <f t="shared" si="10"/>
        <v>MFY19</v>
      </c>
      <c r="D661" t="s">
        <v>26</v>
      </c>
      <c r="E661" t="s">
        <v>12</v>
      </c>
      <c r="F661" t="s">
        <v>12</v>
      </c>
      <c r="G661" s="4">
        <v>1522966.25</v>
      </c>
      <c r="H661" s="4">
        <v>23306.34</v>
      </c>
      <c r="I661" s="4">
        <v>0</v>
      </c>
      <c r="J661" s="4">
        <v>19775.009999999998</v>
      </c>
      <c r="K661" s="4">
        <v>1913.75</v>
      </c>
      <c r="L661" s="4">
        <v>1536.57</v>
      </c>
    </row>
    <row r="662" spans="1:12">
      <c r="A662" s="1">
        <v>12</v>
      </c>
      <c r="B662">
        <v>2018</v>
      </c>
      <c r="C662" s="48" t="str">
        <f t="shared" si="10"/>
        <v>MFY19</v>
      </c>
      <c r="D662" t="s">
        <v>26</v>
      </c>
      <c r="E662" t="s">
        <v>12</v>
      </c>
      <c r="F662" t="s">
        <v>13</v>
      </c>
      <c r="G662" s="4">
        <v>1618780.23</v>
      </c>
      <c r="H662" s="4">
        <v>0</v>
      </c>
      <c r="I662" s="4">
        <v>0</v>
      </c>
      <c r="J662" s="4">
        <v>0</v>
      </c>
      <c r="K662" s="4">
        <v>0</v>
      </c>
      <c r="L662" s="4">
        <v>0</v>
      </c>
    </row>
    <row r="663" spans="1:12">
      <c r="A663" s="1">
        <v>12</v>
      </c>
      <c r="B663">
        <v>2018</v>
      </c>
      <c r="C663" s="48" t="str">
        <f t="shared" si="10"/>
        <v>MFY19</v>
      </c>
      <c r="D663" t="s">
        <v>26</v>
      </c>
      <c r="E663" t="s">
        <v>13</v>
      </c>
      <c r="F663" t="s">
        <v>12</v>
      </c>
      <c r="G663" s="4">
        <v>159725.23000000001</v>
      </c>
      <c r="H663" s="4">
        <v>9069.42</v>
      </c>
      <c r="I663" s="4">
        <v>0</v>
      </c>
      <c r="J663" s="4">
        <v>5948.59</v>
      </c>
      <c r="K663" s="4">
        <v>3083.7</v>
      </c>
      <c r="L663" s="4">
        <v>37.130000000000003</v>
      </c>
    </row>
    <row r="664" spans="1:12">
      <c r="A664" s="1">
        <v>12</v>
      </c>
      <c r="B664">
        <v>2018</v>
      </c>
      <c r="C664" s="48" t="str">
        <f t="shared" si="10"/>
        <v>MFY19</v>
      </c>
      <c r="D664" t="s">
        <v>26</v>
      </c>
      <c r="E664" t="s">
        <v>13</v>
      </c>
      <c r="F664" t="s">
        <v>13</v>
      </c>
      <c r="G664" s="4">
        <v>1939.63</v>
      </c>
      <c r="H664" s="4">
        <v>0</v>
      </c>
      <c r="I664" s="4">
        <v>0</v>
      </c>
      <c r="J664" s="4">
        <v>0</v>
      </c>
      <c r="K664" s="4">
        <v>0</v>
      </c>
      <c r="L664" s="4">
        <v>0</v>
      </c>
    </row>
    <row r="665" spans="1:12">
      <c r="A665" s="1">
        <v>12</v>
      </c>
      <c r="B665">
        <v>2018</v>
      </c>
      <c r="C665" s="48" t="str">
        <f t="shared" si="10"/>
        <v>MFY19</v>
      </c>
      <c r="D665" t="s">
        <v>28</v>
      </c>
      <c r="E665" t="s">
        <v>12</v>
      </c>
      <c r="F665" t="s">
        <v>12</v>
      </c>
      <c r="G665" s="4">
        <v>-2910.47</v>
      </c>
      <c r="H665" s="4">
        <v>121.66</v>
      </c>
      <c r="I665" s="4">
        <v>0</v>
      </c>
      <c r="J665" s="4">
        <v>89.52</v>
      </c>
      <c r="K665" s="4">
        <v>32.14</v>
      </c>
      <c r="L665" s="4">
        <v>0</v>
      </c>
    </row>
    <row r="666" spans="1:12">
      <c r="A666" s="1">
        <v>12</v>
      </c>
      <c r="B666">
        <v>2018</v>
      </c>
      <c r="C666" s="48" t="str">
        <f t="shared" si="10"/>
        <v>MFY19</v>
      </c>
      <c r="D666" t="s">
        <v>28</v>
      </c>
      <c r="E666" t="s">
        <v>13</v>
      </c>
      <c r="F666" t="s">
        <v>12</v>
      </c>
      <c r="G666" s="4">
        <v>2792.71</v>
      </c>
      <c r="H666" s="4">
        <v>34.630000000000003</v>
      </c>
      <c r="I666" s="4">
        <v>0</v>
      </c>
      <c r="J666" s="4">
        <v>34.630000000000003</v>
      </c>
      <c r="K666" s="4">
        <v>0</v>
      </c>
      <c r="L666" s="4">
        <v>0</v>
      </c>
    </row>
    <row r="667" spans="1:12">
      <c r="A667" s="1">
        <v>1</v>
      </c>
      <c r="B667">
        <v>2019</v>
      </c>
      <c r="C667" s="48" t="str">
        <f t="shared" si="10"/>
        <v>MFY19</v>
      </c>
      <c r="D667" t="s">
        <v>11</v>
      </c>
      <c r="E667" t="s">
        <v>12</v>
      </c>
      <c r="F667" t="s">
        <v>12</v>
      </c>
      <c r="G667" s="4">
        <v>30837075.309999999</v>
      </c>
      <c r="H667" s="4">
        <v>29794153.68</v>
      </c>
      <c r="I667" s="4">
        <v>4383.05</v>
      </c>
      <c r="J667" s="4">
        <v>8919654.0199999996</v>
      </c>
      <c r="K667" s="4">
        <v>19667746.93</v>
      </c>
      <c r="L667" s="4">
        <v>384605.91</v>
      </c>
    </row>
    <row r="668" spans="1:12">
      <c r="A668" s="1">
        <v>1</v>
      </c>
      <c r="B668">
        <v>2019</v>
      </c>
      <c r="C668" s="48" t="str">
        <f t="shared" si="10"/>
        <v>MFY19</v>
      </c>
      <c r="D668" t="s">
        <v>11</v>
      </c>
      <c r="E668" t="s">
        <v>13</v>
      </c>
      <c r="F668" t="s">
        <v>12</v>
      </c>
      <c r="G668" s="4">
        <v>154247.15</v>
      </c>
      <c r="H668" s="4">
        <v>84563.58</v>
      </c>
      <c r="I668" s="4">
        <v>0</v>
      </c>
      <c r="J668" s="4">
        <v>25624.74</v>
      </c>
      <c r="K668" s="4">
        <v>50888.75</v>
      </c>
      <c r="L668" s="4">
        <v>6035.75</v>
      </c>
    </row>
    <row r="669" spans="1:12">
      <c r="A669" s="1">
        <v>1</v>
      </c>
      <c r="B669">
        <v>2019</v>
      </c>
      <c r="C669" s="48" t="str">
        <f t="shared" si="10"/>
        <v>MFY19</v>
      </c>
      <c r="D669" t="s">
        <v>14</v>
      </c>
      <c r="E669" t="s">
        <v>12</v>
      </c>
      <c r="F669" t="s">
        <v>12</v>
      </c>
      <c r="G669" s="4">
        <v>10926451.24</v>
      </c>
      <c r="H669" s="4">
        <v>10960085.99</v>
      </c>
      <c r="I669" s="4">
        <v>270.47000000000003</v>
      </c>
      <c r="J669" s="4">
        <v>3729263.11</v>
      </c>
      <c r="K669" s="4">
        <v>6771619.0099999998</v>
      </c>
      <c r="L669" s="4">
        <v>41217.919999999998</v>
      </c>
    </row>
    <row r="670" spans="1:12">
      <c r="A670" s="1">
        <v>1</v>
      </c>
      <c r="B670">
        <v>2019</v>
      </c>
      <c r="C670" s="48" t="str">
        <f t="shared" si="10"/>
        <v>MFY19</v>
      </c>
      <c r="D670" t="s">
        <v>14</v>
      </c>
      <c r="E670" t="s">
        <v>13</v>
      </c>
      <c r="F670" t="s">
        <v>12</v>
      </c>
      <c r="G670" s="4">
        <v>1103545.8899999999</v>
      </c>
      <c r="H670" s="4">
        <v>768217.62</v>
      </c>
      <c r="I670" s="4">
        <v>0</v>
      </c>
      <c r="J670" s="4">
        <v>275713.44</v>
      </c>
      <c r="K670" s="4">
        <v>446530.52</v>
      </c>
      <c r="L670" s="4">
        <v>24947.47</v>
      </c>
    </row>
    <row r="671" spans="1:12">
      <c r="A671" s="1">
        <v>1</v>
      </c>
      <c r="B671">
        <v>2019</v>
      </c>
      <c r="C671" s="48" t="str">
        <f t="shared" si="10"/>
        <v>MFY19</v>
      </c>
      <c r="D671" t="s">
        <v>15</v>
      </c>
      <c r="E671" t="s">
        <v>12</v>
      </c>
      <c r="F671" t="s">
        <v>12</v>
      </c>
      <c r="G671" s="4">
        <v>1383689.79</v>
      </c>
      <c r="H671" s="4">
        <v>1352026.42</v>
      </c>
      <c r="I671" s="4">
        <v>0</v>
      </c>
      <c r="J671" s="4">
        <v>455150.69</v>
      </c>
      <c r="K671" s="4">
        <v>848721.69</v>
      </c>
      <c r="L671" s="4">
        <v>3349.57</v>
      </c>
    </row>
    <row r="672" spans="1:12">
      <c r="A672" s="1">
        <v>1</v>
      </c>
      <c r="B672">
        <v>2019</v>
      </c>
      <c r="C672" s="48" t="str">
        <f t="shared" si="10"/>
        <v>MFY19</v>
      </c>
      <c r="D672" t="s">
        <v>15</v>
      </c>
      <c r="E672" t="s">
        <v>13</v>
      </c>
      <c r="F672" t="s">
        <v>12</v>
      </c>
      <c r="G672" s="4">
        <v>26875.96</v>
      </c>
      <c r="H672" s="4">
        <v>26446.02</v>
      </c>
      <c r="I672" s="4">
        <v>0</v>
      </c>
      <c r="J672" s="4">
        <v>26044.68</v>
      </c>
      <c r="K672" s="4">
        <v>401.34</v>
      </c>
      <c r="L672" s="4">
        <v>0</v>
      </c>
    </row>
    <row r="673" spans="1:12">
      <c r="A673" s="1">
        <v>1</v>
      </c>
      <c r="B673">
        <v>2019</v>
      </c>
      <c r="C673" s="48" t="str">
        <f t="shared" si="10"/>
        <v>MFY19</v>
      </c>
      <c r="D673" t="s">
        <v>16</v>
      </c>
      <c r="E673" t="s">
        <v>12</v>
      </c>
      <c r="F673" t="s">
        <v>12</v>
      </c>
      <c r="G673" s="4">
        <v>359181.77</v>
      </c>
      <c r="H673" s="4">
        <v>357432.64</v>
      </c>
      <c r="I673" s="4">
        <v>0</v>
      </c>
      <c r="J673" s="4">
        <v>33831.910000000003</v>
      </c>
      <c r="K673" s="4">
        <v>312135.64</v>
      </c>
      <c r="L673" s="4">
        <v>0</v>
      </c>
    </row>
    <row r="674" spans="1:12">
      <c r="A674" s="1">
        <v>1</v>
      </c>
      <c r="B674">
        <v>2019</v>
      </c>
      <c r="C674" s="48" t="str">
        <f t="shared" si="10"/>
        <v>MFY19</v>
      </c>
      <c r="D674" t="s">
        <v>16</v>
      </c>
      <c r="E674" t="s">
        <v>13</v>
      </c>
      <c r="F674" t="s">
        <v>12</v>
      </c>
      <c r="G674" s="4">
        <v>181852.88</v>
      </c>
      <c r="H674" s="4">
        <v>149834.69</v>
      </c>
      <c r="I674" s="4">
        <v>0</v>
      </c>
      <c r="J674" s="4">
        <v>69788.83</v>
      </c>
      <c r="K674" s="4">
        <v>69398.66</v>
      </c>
      <c r="L674" s="4">
        <v>4253.42</v>
      </c>
    </row>
    <row r="675" spans="1:12">
      <c r="A675" s="1">
        <v>1</v>
      </c>
      <c r="B675">
        <v>2019</v>
      </c>
      <c r="C675" s="48" t="str">
        <f t="shared" si="10"/>
        <v>MFY19</v>
      </c>
      <c r="D675" t="s">
        <v>17</v>
      </c>
      <c r="E675" t="s">
        <v>12</v>
      </c>
      <c r="F675" t="s">
        <v>12</v>
      </c>
      <c r="G675" s="4">
        <v>1071757.45</v>
      </c>
      <c r="H675" s="4">
        <v>1064784.72</v>
      </c>
      <c r="I675" s="4">
        <v>0</v>
      </c>
      <c r="J675" s="4">
        <v>39439.33</v>
      </c>
      <c r="K675" s="4">
        <v>985476.09450000001</v>
      </c>
      <c r="L675" s="4">
        <v>0</v>
      </c>
    </row>
    <row r="676" spans="1:12">
      <c r="A676" s="1">
        <v>1</v>
      </c>
      <c r="B676">
        <v>2019</v>
      </c>
      <c r="C676" s="48" t="str">
        <f t="shared" si="10"/>
        <v>MFY19</v>
      </c>
      <c r="D676" t="s">
        <v>17</v>
      </c>
      <c r="E676" t="s">
        <v>13</v>
      </c>
      <c r="F676" t="s">
        <v>12</v>
      </c>
      <c r="G676" s="4">
        <v>44610.75</v>
      </c>
      <c r="H676" s="4">
        <v>23087.43</v>
      </c>
      <c r="I676" s="4">
        <v>0</v>
      </c>
      <c r="J676" s="4">
        <v>15.27</v>
      </c>
      <c r="K676" s="4">
        <v>22920.5</v>
      </c>
      <c r="L676" s="4">
        <v>151.66</v>
      </c>
    </row>
    <row r="677" spans="1:12">
      <c r="A677" s="1">
        <v>1</v>
      </c>
      <c r="B677">
        <v>2019</v>
      </c>
      <c r="C677" s="48" t="str">
        <f t="shared" si="10"/>
        <v>MFY19</v>
      </c>
      <c r="D677" t="s">
        <v>18</v>
      </c>
      <c r="E677" t="s">
        <v>12</v>
      </c>
      <c r="F677" t="s">
        <v>12</v>
      </c>
      <c r="G677" s="4">
        <v>763063.54</v>
      </c>
      <c r="H677" s="4">
        <v>759091.7</v>
      </c>
      <c r="I677" s="4">
        <v>0</v>
      </c>
      <c r="J677" s="4">
        <v>293136.65999999997</v>
      </c>
      <c r="K677" s="4">
        <v>421669.77</v>
      </c>
      <c r="L677" s="4">
        <v>398.84</v>
      </c>
    </row>
    <row r="678" spans="1:12">
      <c r="A678" s="1">
        <v>1</v>
      </c>
      <c r="B678">
        <v>2019</v>
      </c>
      <c r="C678" s="48" t="str">
        <f t="shared" si="10"/>
        <v>MFY19</v>
      </c>
      <c r="D678" t="s">
        <v>18</v>
      </c>
      <c r="E678" t="s">
        <v>13</v>
      </c>
      <c r="F678" t="s">
        <v>12</v>
      </c>
      <c r="G678" s="4">
        <v>3409.56</v>
      </c>
      <c r="H678" s="4">
        <v>3279.79</v>
      </c>
      <c r="I678" s="4">
        <v>0</v>
      </c>
      <c r="J678" s="4">
        <v>1333.07</v>
      </c>
      <c r="K678" s="4">
        <v>1938.67</v>
      </c>
      <c r="L678" s="4">
        <v>0</v>
      </c>
    </row>
    <row r="679" spans="1:12">
      <c r="A679" s="1">
        <v>1</v>
      </c>
      <c r="B679">
        <v>2019</v>
      </c>
      <c r="C679" s="48" t="str">
        <f t="shared" si="10"/>
        <v>MFY19</v>
      </c>
      <c r="D679" t="s">
        <v>19</v>
      </c>
      <c r="E679" t="s">
        <v>12</v>
      </c>
      <c r="F679" t="s">
        <v>12</v>
      </c>
      <c r="G679" s="4">
        <v>526870.22</v>
      </c>
      <c r="H679" s="4">
        <v>526816</v>
      </c>
      <c r="I679" s="4">
        <v>0</v>
      </c>
      <c r="J679" s="4">
        <v>93682.05</v>
      </c>
      <c r="K679" s="4">
        <v>433133.95</v>
      </c>
      <c r="L679" s="4">
        <v>0</v>
      </c>
    </row>
    <row r="680" spans="1:12">
      <c r="A680" s="1">
        <v>1</v>
      </c>
      <c r="B680">
        <v>2019</v>
      </c>
      <c r="C680" s="48" t="str">
        <f t="shared" si="10"/>
        <v>MFY19</v>
      </c>
      <c r="D680" t="s">
        <v>19</v>
      </c>
      <c r="E680" t="s">
        <v>13</v>
      </c>
      <c r="F680" t="s">
        <v>12</v>
      </c>
      <c r="G680" s="4">
        <v>15209.27</v>
      </c>
      <c r="H680" s="4">
        <v>14331.06</v>
      </c>
      <c r="I680" s="4">
        <v>0</v>
      </c>
      <c r="J680" s="4">
        <v>2368.15</v>
      </c>
      <c r="K680" s="4">
        <v>11962.91</v>
      </c>
      <c r="L680" s="4">
        <v>0</v>
      </c>
    </row>
    <row r="681" spans="1:12">
      <c r="A681" s="1">
        <v>1</v>
      </c>
      <c r="B681">
        <v>2019</v>
      </c>
      <c r="C681" s="48" t="str">
        <f t="shared" si="10"/>
        <v>MFY19</v>
      </c>
      <c r="D681" t="s">
        <v>20</v>
      </c>
      <c r="E681" t="s">
        <v>12</v>
      </c>
      <c r="F681" t="s">
        <v>12</v>
      </c>
      <c r="G681" s="4">
        <v>1015785.34</v>
      </c>
      <c r="H681" s="4">
        <v>960200.09</v>
      </c>
      <c r="I681" s="4">
        <v>0</v>
      </c>
      <c r="J681" s="4">
        <v>306074.23</v>
      </c>
      <c r="K681" s="4">
        <v>616484.75</v>
      </c>
      <c r="L681" s="4">
        <v>9650.73</v>
      </c>
    </row>
    <row r="682" spans="1:12">
      <c r="A682" s="1">
        <v>1</v>
      </c>
      <c r="B682">
        <v>2019</v>
      </c>
      <c r="C682" s="48" t="str">
        <f t="shared" si="10"/>
        <v>MFY19</v>
      </c>
      <c r="D682" t="s">
        <v>21</v>
      </c>
      <c r="E682" t="s">
        <v>12</v>
      </c>
      <c r="F682" t="s">
        <v>12</v>
      </c>
      <c r="G682" s="4">
        <v>2238377.85</v>
      </c>
      <c r="H682" s="4">
        <v>2317058.6</v>
      </c>
      <c r="I682" s="4">
        <v>0</v>
      </c>
      <c r="J682" s="4">
        <v>713360.39</v>
      </c>
      <c r="K682" s="4">
        <v>1508783.02</v>
      </c>
      <c r="L682" s="4">
        <v>0</v>
      </c>
    </row>
    <row r="683" spans="1:12">
      <c r="A683" s="1">
        <v>1</v>
      </c>
      <c r="B683">
        <v>2019</v>
      </c>
      <c r="C683" s="48" t="str">
        <f t="shared" si="10"/>
        <v>MFY19</v>
      </c>
      <c r="D683" t="s">
        <v>21</v>
      </c>
      <c r="E683" t="s">
        <v>13</v>
      </c>
      <c r="F683" t="s">
        <v>12</v>
      </c>
      <c r="G683" s="4">
        <v>229.43</v>
      </c>
      <c r="H683" s="4">
        <v>229.43</v>
      </c>
      <c r="I683" s="4">
        <v>0</v>
      </c>
      <c r="J683" s="4">
        <v>229.43</v>
      </c>
      <c r="K683" s="4">
        <v>0</v>
      </c>
      <c r="L683" s="4">
        <v>0</v>
      </c>
    </row>
    <row r="684" spans="1:12">
      <c r="A684" s="1">
        <v>1</v>
      </c>
      <c r="B684">
        <v>2019</v>
      </c>
      <c r="C684" s="48" t="str">
        <f t="shared" si="10"/>
        <v>MFY19</v>
      </c>
      <c r="D684" t="s">
        <v>22</v>
      </c>
      <c r="E684" t="s">
        <v>12</v>
      </c>
      <c r="F684" t="s">
        <v>12</v>
      </c>
      <c r="G684" s="4">
        <v>87549.71</v>
      </c>
      <c r="H684" s="4">
        <v>86088.39</v>
      </c>
      <c r="I684" s="4">
        <v>0</v>
      </c>
      <c r="J684" s="4">
        <v>25447.040000000001</v>
      </c>
      <c r="K684" s="4">
        <v>58807.24</v>
      </c>
      <c r="L684" s="4">
        <v>0</v>
      </c>
    </row>
    <row r="685" spans="1:12">
      <c r="A685" s="1">
        <v>1</v>
      </c>
      <c r="B685">
        <v>2019</v>
      </c>
      <c r="C685" s="48" t="str">
        <f t="shared" si="10"/>
        <v>MFY19</v>
      </c>
      <c r="D685" t="s">
        <v>23</v>
      </c>
      <c r="E685" t="s">
        <v>12</v>
      </c>
      <c r="F685" t="s">
        <v>12</v>
      </c>
      <c r="G685" s="4">
        <v>954057.96</v>
      </c>
      <c r="H685" s="4">
        <v>1041720.57</v>
      </c>
      <c r="I685" s="4">
        <v>0</v>
      </c>
      <c r="J685" s="4">
        <v>268541.84000000003</v>
      </c>
      <c r="K685" s="4">
        <v>765425.33</v>
      </c>
      <c r="L685" s="4">
        <v>0</v>
      </c>
    </row>
    <row r="686" spans="1:12">
      <c r="A686" s="1">
        <v>1</v>
      </c>
      <c r="B686">
        <v>2019</v>
      </c>
      <c r="C686" s="48" t="str">
        <f t="shared" si="10"/>
        <v>MFY19</v>
      </c>
      <c r="D686" t="s">
        <v>23</v>
      </c>
      <c r="E686" t="s">
        <v>13</v>
      </c>
      <c r="F686" t="s">
        <v>12</v>
      </c>
      <c r="G686" s="4">
        <v>15962.3</v>
      </c>
      <c r="H686" s="4">
        <v>15767.67</v>
      </c>
      <c r="I686" s="4">
        <v>0</v>
      </c>
      <c r="J686" s="4">
        <v>7762.86</v>
      </c>
      <c r="K686" s="4">
        <v>7743.07</v>
      </c>
      <c r="L686" s="4">
        <v>0</v>
      </c>
    </row>
    <row r="687" spans="1:12">
      <c r="A687" s="1">
        <v>1</v>
      </c>
      <c r="B687">
        <v>2019</v>
      </c>
      <c r="C687" s="48" t="str">
        <f t="shared" si="10"/>
        <v>MFY19</v>
      </c>
      <c r="D687" t="s">
        <v>24</v>
      </c>
      <c r="E687" t="s">
        <v>12</v>
      </c>
      <c r="F687" t="s">
        <v>12</v>
      </c>
      <c r="G687" s="4">
        <v>234.55</v>
      </c>
      <c r="H687" s="4">
        <v>203.49</v>
      </c>
      <c r="I687" s="4">
        <v>0</v>
      </c>
      <c r="J687" s="4">
        <v>0</v>
      </c>
      <c r="K687" s="4">
        <v>203.49</v>
      </c>
      <c r="L687" s="4">
        <v>0</v>
      </c>
    </row>
    <row r="688" spans="1:12">
      <c r="A688" s="1">
        <v>1</v>
      </c>
      <c r="B688">
        <v>2019</v>
      </c>
      <c r="C688" s="48" t="str">
        <f t="shared" si="10"/>
        <v>MFY19</v>
      </c>
      <c r="D688" t="s">
        <v>25</v>
      </c>
      <c r="E688" t="s">
        <v>12</v>
      </c>
      <c r="F688" t="s">
        <v>12</v>
      </c>
      <c r="G688" s="4">
        <v>443706.08</v>
      </c>
      <c r="H688" s="4">
        <v>443052.32</v>
      </c>
      <c r="I688" s="4">
        <v>0</v>
      </c>
      <c r="J688" s="4">
        <v>209562.45</v>
      </c>
      <c r="K688" s="4">
        <v>208403.37</v>
      </c>
      <c r="L688" s="4">
        <v>5610.81</v>
      </c>
    </row>
    <row r="689" spans="1:12">
      <c r="A689" s="1">
        <v>1</v>
      </c>
      <c r="B689">
        <v>2019</v>
      </c>
      <c r="C689" s="48" t="str">
        <f t="shared" si="10"/>
        <v>MFY19</v>
      </c>
      <c r="D689" t="s">
        <v>25</v>
      </c>
      <c r="E689" t="s">
        <v>13</v>
      </c>
      <c r="F689" t="s">
        <v>12</v>
      </c>
      <c r="G689" s="4">
        <v>575.88</v>
      </c>
      <c r="H689" s="4">
        <v>559.25</v>
      </c>
      <c r="I689" s="4">
        <v>0</v>
      </c>
      <c r="J689" s="4">
        <v>550.58000000000004</v>
      </c>
      <c r="K689" s="4">
        <v>8.67</v>
      </c>
      <c r="L689" s="4">
        <v>0</v>
      </c>
    </row>
    <row r="690" spans="1:12">
      <c r="A690" s="1">
        <v>1</v>
      </c>
      <c r="B690">
        <v>2019</v>
      </c>
      <c r="C690" s="48" t="str">
        <f t="shared" si="10"/>
        <v>MFY19</v>
      </c>
      <c r="D690" t="s">
        <v>26</v>
      </c>
      <c r="E690" t="s">
        <v>12</v>
      </c>
      <c r="F690" t="s">
        <v>12</v>
      </c>
      <c r="G690" s="4">
        <v>1609641.45</v>
      </c>
      <c r="H690" s="4">
        <v>21422.080000000002</v>
      </c>
      <c r="I690" s="4">
        <v>0</v>
      </c>
      <c r="J690" s="4">
        <v>3186.47</v>
      </c>
      <c r="K690" s="4">
        <v>17390.61</v>
      </c>
      <c r="L690" s="4">
        <v>838.49</v>
      </c>
    </row>
    <row r="691" spans="1:12">
      <c r="A691" s="1">
        <v>1</v>
      </c>
      <c r="B691">
        <v>2019</v>
      </c>
      <c r="C691" s="48" t="str">
        <f t="shared" si="10"/>
        <v>MFY19</v>
      </c>
      <c r="D691" t="s">
        <v>26</v>
      </c>
      <c r="E691" t="s">
        <v>12</v>
      </c>
      <c r="F691" t="s">
        <v>13</v>
      </c>
      <c r="G691" s="4">
        <v>1664823.43</v>
      </c>
      <c r="H691" s="4">
        <v>0</v>
      </c>
      <c r="I691" s="4">
        <v>0</v>
      </c>
      <c r="J691" s="4">
        <v>0</v>
      </c>
      <c r="K691" s="4">
        <v>0</v>
      </c>
      <c r="L691" s="4">
        <v>0</v>
      </c>
    </row>
    <row r="692" spans="1:12">
      <c r="A692" s="1">
        <v>1</v>
      </c>
      <c r="B692">
        <v>2019</v>
      </c>
      <c r="C692" s="48" t="str">
        <f t="shared" si="10"/>
        <v>MFY19</v>
      </c>
      <c r="D692" t="s">
        <v>26</v>
      </c>
      <c r="E692" t="s">
        <v>13</v>
      </c>
      <c r="F692" t="s">
        <v>12</v>
      </c>
      <c r="G692" s="4">
        <v>161631.72</v>
      </c>
      <c r="H692" s="4">
        <v>9023.8799999999992</v>
      </c>
      <c r="I692" s="4">
        <v>0</v>
      </c>
      <c r="J692" s="4">
        <v>643.41</v>
      </c>
      <c r="K692" s="4">
        <v>8139.93</v>
      </c>
      <c r="L692" s="4">
        <v>40.03</v>
      </c>
    </row>
    <row r="693" spans="1:12">
      <c r="A693" s="1">
        <v>1</v>
      </c>
      <c r="B693">
        <v>2019</v>
      </c>
      <c r="C693" s="48" t="str">
        <f t="shared" si="10"/>
        <v>MFY19</v>
      </c>
      <c r="D693" t="s">
        <v>26</v>
      </c>
      <c r="E693" t="s">
        <v>13</v>
      </c>
      <c r="F693" t="s">
        <v>13</v>
      </c>
      <c r="G693" s="4">
        <v>2031.08</v>
      </c>
      <c r="H693" s="4">
        <v>0</v>
      </c>
      <c r="I693" s="4">
        <v>0</v>
      </c>
      <c r="J693" s="4">
        <v>0</v>
      </c>
      <c r="K693" s="4">
        <v>0</v>
      </c>
      <c r="L693" s="4">
        <v>0</v>
      </c>
    </row>
    <row r="694" spans="1:12">
      <c r="A694" s="1">
        <v>1</v>
      </c>
      <c r="B694">
        <v>2019</v>
      </c>
      <c r="C694" s="48" t="str">
        <f t="shared" si="10"/>
        <v>MFY19</v>
      </c>
      <c r="D694" t="s">
        <v>28</v>
      </c>
      <c r="E694" t="s">
        <v>12</v>
      </c>
      <c r="F694" t="s">
        <v>12</v>
      </c>
      <c r="G694" s="4">
        <v>2927.69</v>
      </c>
      <c r="H694" s="4">
        <v>106.2</v>
      </c>
      <c r="I694" s="4">
        <v>0</v>
      </c>
      <c r="J694" s="4">
        <v>74.06</v>
      </c>
      <c r="K694" s="4">
        <v>32.14</v>
      </c>
      <c r="L694" s="4">
        <v>0</v>
      </c>
    </row>
    <row r="695" spans="1:12">
      <c r="A695" s="1">
        <v>1</v>
      </c>
      <c r="B695">
        <v>2019</v>
      </c>
      <c r="C695" s="48" t="str">
        <f t="shared" si="10"/>
        <v>MFY19</v>
      </c>
      <c r="D695" t="s">
        <v>28</v>
      </c>
      <c r="E695" t="s">
        <v>13</v>
      </c>
      <c r="F695" t="s">
        <v>12</v>
      </c>
      <c r="G695" s="4">
        <v>2801.38</v>
      </c>
      <c r="H695" s="4">
        <v>34.630000000000003</v>
      </c>
      <c r="I695" s="4">
        <v>0</v>
      </c>
      <c r="J695" s="4">
        <v>34.630000000000003</v>
      </c>
      <c r="K695" s="4">
        <v>0</v>
      </c>
      <c r="L695" s="4">
        <v>0</v>
      </c>
    </row>
    <row r="696" spans="1:12">
      <c r="A696" s="1">
        <v>2</v>
      </c>
      <c r="B696">
        <v>2019</v>
      </c>
      <c r="C696" s="48" t="str">
        <f t="shared" si="10"/>
        <v>MFY20</v>
      </c>
      <c r="D696" t="s">
        <v>11</v>
      </c>
      <c r="E696" t="s">
        <v>12</v>
      </c>
      <c r="F696" t="s">
        <v>12</v>
      </c>
      <c r="G696" s="4">
        <v>28712432.440000001</v>
      </c>
      <c r="H696" s="4">
        <v>27425796.190000001</v>
      </c>
      <c r="I696" s="4">
        <v>5241.3500000000004</v>
      </c>
      <c r="J696" s="4">
        <v>27032474.41</v>
      </c>
      <c r="K696" s="4">
        <v>385009.4</v>
      </c>
      <c r="L696" s="4">
        <v>164.93</v>
      </c>
    </row>
    <row r="697" spans="1:12">
      <c r="A697" s="1">
        <v>2</v>
      </c>
      <c r="B697">
        <v>2019</v>
      </c>
      <c r="C697" s="48" t="str">
        <f t="shared" si="10"/>
        <v>MFY20</v>
      </c>
      <c r="D697" t="s">
        <v>11</v>
      </c>
      <c r="E697" t="s">
        <v>13</v>
      </c>
      <c r="F697" t="s">
        <v>12</v>
      </c>
      <c r="G697" s="4">
        <v>140872.64000000001</v>
      </c>
      <c r="H697" s="4">
        <v>76631.929999999993</v>
      </c>
      <c r="I697" s="4">
        <v>0</v>
      </c>
      <c r="J697" s="4">
        <v>70484.17</v>
      </c>
      <c r="K697" s="4">
        <v>6132.23</v>
      </c>
      <c r="L697" s="4">
        <v>0</v>
      </c>
    </row>
    <row r="698" spans="1:12">
      <c r="A698" s="1">
        <v>2</v>
      </c>
      <c r="B698">
        <v>2019</v>
      </c>
      <c r="C698" s="48" t="str">
        <f t="shared" si="10"/>
        <v>MFY20</v>
      </c>
      <c r="D698" t="s">
        <v>14</v>
      </c>
      <c r="E698" t="s">
        <v>12</v>
      </c>
      <c r="F698" t="s">
        <v>12</v>
      </c>
      <c r="G698" s="4">
        <v>10640939.109999999</v>
      </c>
      <c r="H698" s="4">
        <v>10521231.74</v>
      </c>
      <c r="I698" s="4">
        <v>17499.439999999999</v>
      </c>
      <c r="J698" s="4">
        <v>10448957.82</v>
      </c>
      <c r="K698" s="4">
        <v>54635.17</v>
      </c>
      <c r="L698" s="4">
        <v>0</v>
      </c>
    </row>
    <row r="699" spans="1:12">
      <c r="A699" s="1">
        <v>2</v>
      </c>
      <c r="B699">
        <v>2019</v>
      </c>
      <c r="C699" s="48" t="str">
        <f t="shared" si="10"/>
        <v>MFY20</v>
      </c>
      <c r="D699" t="s">
        <v>14</v>
      </c>
      <c r="E699" t="s">
        <v>13</v>
      </c>
      <c r="F699" t="s">
        <v>12</v>
      </c>
      <c r="G699" s="4">
        <v>988212.64</v>
      </c>
      <c r="H699" s="4">
        <v>703044.95</v>
      </c>
      <c r="I699" s="4">
        <v>0</v>
      </c>
      <c r="J699" s="4">
        <v>677276.23</v>
      </c>
      <c r="K699" s="4">
        <v>25511.34</v>
      </c>
      <c r="L699" s="4">
        <v>0</v>
      </c>
    </row>
    <row r="700" spans="1:12">
      <c r="A700" s="1">
        <v>2</v>
      </c>
      <c r="B700">
        <v>2019</v>
      </c>
      <c r="C700" s="48" t="str">
        <f t="shared" si="10"/>
        <v>MFY20</v>
      </c>
      <c r="D700" t="s">
        <v>15</v>
      </c>
      <c r="E700" t="s">
        <v>12</v>
      </c>
      <c r="F700" t="s">
        <v>12</v>
      </c>
      <c r="G700" s="4">
        <v>1334443.99</v>
      </c>
      <c r="H700" s="4">
        <v>1327912.6100000001</v>
      </c>
      <c r="I700" s="4">
        <v>131.38</v>
      </c>
      <c r="J700" s="4">
        <v>1324276.53</v>
      </c>
      <c r="K700" s="4">
        <v>3504.7</v>
      </c>
      <c r="L700" s="4">
        <v>0</v>
      </c>
    </row>
    <row r="701" spans="1:12">
      <c r="A701" s="1">
        <v>2</v>
      </c>
      <c r="B701">
        <v>2019</v>
      </c>
      <c r="C701" s="48" t="str">
        <f t="shared" si="10"/>
        <v>MFY20</v>
      </c>
      <c r="D701" t="s">
        <v>15</v>
      </c>
      <c r="E701" t="s">
        <v>13</v>
      </c>
      <c r="F701" t="s">
        <v>12</v>
      </c>
      <c r="G701" s="4">
        <v>21211.4</v>
      </c>
      <c r="H701" s="4">
        <v>20784.900000000001</v>
      </c>
      <c r="I701" s="4">
        <v>0</v>
      </c>
      <c r="J701" s="4">
        <v>20784.900000000001</v>
      </c>
      <c r="K701" s="4">
        <v>0</v>
      </c>
      <c r="L701" s="4">
        <v>0</v>
      </c>
    </row>
    <row r="702" spans="1:12">
      <c r="A702" s="1">
        <v>2</v>
      </c>
      <c r="B702">
        <v>2019</v>
      </c>
      <c r="C702" s="48" t="str">
        <f t="shared" si="10"/>
        <v>MFY20</v>
      </c>
      <c r="D702" t="s">
        <v>16</v>
      </c>
      <c r="E702" t="s">
        <v>12</v>
      </c>
      <c r="F702" t="s">
        <v>12</v>
      </c>
      <c r="G702" s="4">
        <v>290862.96999999997</v>
      </c>
      <c r="H702" s="4">
        <v>369931.54</v>
      </c>
      <c r="I702" s="4">
        <v>593.16999999999996</v>
      </c>
      <c r="J702" s="4">
        <v>367167.01</v>
      </c>
      <c r="K702" s="4">
        <v>2171.36</v>
      </c>
      <c r="L702" s="4">
        <v>0</v>
      </c>
    </row>
    <row r="703" spans="1:12">
      <c r="A703" s="1">
        <v>2</v>
      </c>
      <c r="B703">
        <v>2019</v>
      </c>
      <c r="C703" s="48" t="str">
        <f t="shared" si="10"/>
        <v>MFY20</v>
      </c>
      <c r="D703" t="s">
        <v>16</v>
      </c>
      <c r="E703" t="s">
        <v>13</v>
      </c>
      <c r="F703" t="s">
        <v>12</v>
      </c>
      <c r="G703" s="4">
        <v>177331.7</v>
      </c>
      <c r="H703" s="4">
        <v>144313.70000000001</v>
      </c>
      <c r="I703" s="4">
        <v>0</v>
      </c>
      <c r="J703" s="4">
        <v>139861.14000000001</v>
      </c>
      <c r="K703" s="4">
        <v>4452.5600000000004</v>
      </c>
      <c r="L703" s="4">
        <v>0</v>
      </c>
    </row>
    <row r="704" spans="1:12">
      <c r="A704" s="1">
        <v>2</v>
      </c>
      <c r="B704">
        <v>2019</v>
      </c>
      <c r="C704" s="48" t="str">
        <f t="shared" si="10"/>
        <v>MFY20</v>
      </c>
      <c r="D704" t="s">
        <v>17</v>
      </c>
      <c r="E704" t="s">
        <v>12</v>
      </c>
      <c r="F704" t="s">
        <v>12</v>
      </c>
      <c r="G704" s="4">
        <v>1014873.73</v>
      </c>
      <c r="H704" s="4">
        <v>1007661.39</v>
      </c>
      <c r="I704" s="4">
        <v>0</v>
      </c>
      <c r="J704" s="4">
        <v>1007661.39</v>
      </c>
      <c r="K704" s="4">
        <v>0</v>
      </c>
      <c r="L704" s="4">
        <v>0</v>
      </c>
    </row>
    <row r="705" spans="1:12">
      <c r="A705" s="1">
        <v>2</v>
      </c>
      <c r="B705">
        <v>2019</v>
      </c>
      <c r="C705" s="48" t="str">
        <f t="shared" si="10"/>
        <v>MFY20</v>
      </c>
      <c r="D705" t="s">
        <v>17</v>
      </c>
      <c r="E705" t="s">
        <v>13</v>
      </c>
      <c r="F705" t="s">
        <v>12</v>
      </c>
      <c r="G705" s="4">
        <v>45537.15</v>
      </c>
      <c r="H705" s="4">
        <v>23527.66</v>
      </c>
      <c r="I705" s="4">
        <v>0</v>
      </c>
      <c r="J705" s="4">
        <v>23376</v>
      </c>
      <c r="K705" s="4">
        <v>151.66</v>
      </c>
      <c r="L705" s="4">
        <v>0</v>
      </c>
    </row>
    <row r="706" spans="1:12">
      <c r="A706" s="1">
        <v>2</v>
      </c>
      <c r="B706">
        <v>2019</v>
      </c>
      <c r="C706" s="48" t="str">
        <f t="shared" si="10"/>
        <v>MFY20</v>
      </c>
      <c r="D706" t="s">
        <v>18</v>
      </c>
      <c r="E706" t="s">
        <v>12</v>
      </c>
      <c r="F706" t="s">
        <v>12</v>
      </c>
      <c r="G706" s="4">
        <v>724729.82</v>
      </c>
      <c r="H706" s="4">
        <v>704356.08</v>
      </c>
      <c r="I706" s="4">
        <v>0</v>
      </c>
      <c r="J706" s="4">
        <v>703747.77</v>
      </c>
      <c r="K706" s="4">
        <v>608.30999999999995</v>
      </c>
      <c r="L706" s="4">
        <v>0</v>
      </c>
    </row>
    <row r="707" spans="1:12">
      <c r="A707" s="1">
        <v>2</v>
      </c>
      <c r="B707">
        <v>2019</v>
      </c>
      <c r="C707" s="48" t="str">
        <f t="shared" ref="C707:C770" si="11">"MFY"&amp;IF(A707&lt;2,RIGHT(B707,2),RIGHT(B707+1,2))</f>
        <v>MFY20</v>
      </c>
      <c r="D707" t="s">
        <v>18</v>
      </c>
      <c r="E707" t="s">
        <v>13</v>
      </c>
      <c r="F707" t="s">
        <v>12</v>
      </c>
      <c r="G707" s="4">
        <v>3210.15</v>
      </c>
      <c r="H707" s="4">
        <v>3085.52</v>
      </c>
      <c r="I707" s="4">
        <v>0</v>
      </c>
      <c r="J707" s="4">
        <v>3085.52</v>
      </c>
      <c r="K707" s="4">
        <v>0</v>
      </c>
      <c r="L707" s="4">
        <v>0</v>
      </c>
    </row>
    <row r="708" spans="1:12">
      <c r="A708" s="1">
        <v>2</v>
      </c>
      <c r="B708">
        <v>2019</v>
      </c>
      <c r="C708" s="48" t="str">
        <f t="shared" si="11"/>
        <v>MFY20</v>
      </c>
      <c r="D708" t="s">
        <v>19</v>
      </c>
      <c r="E708" t="s">
        <v>12</v>
      </c>
      <c r="F708" t="s">
        <v>12</v>
      </c>
      <c r="G708" s="4">
        <v>515930.74</v>
      </c>
      <c r="H708" s="4">
        <v>515930.74</v>
      </c>
      <c r="I708" s="4">
        <v>0</v>
      </c>
      <c r="J708" s="4">
        <v>515930.74</v>
      </c>
      <c r="K708" s="4">
        <v>0</v>
      </c>
      <c r="L708" s="4">
        <v>0</v>
      </c>
    </row>
    <row r="709" spans="1:12">
      <c r="A709" s="1">
        <v>2</v>
      </c>
      <c r="B709">
        <v>2019</v>
      </c>
      <c r="C709" s="48" t="str">
        <f t="shared" si="11"/>
        <v>MFY20</v>
      </c>
      <c r="D709" t="s">
        <v>19</v>
      </c>
      <c r="E709" t="s">
        <v>13</v>
      </c>
      <c r="F709" t="s">
        <v>12</v>
      </c>
      <c r="G709" s="4">
        <v>15363.48</v>
      </c>
      <c r="H709" s="4">
        <v>15363.48</v>
      </c>
      <c r="I709" s="4">
        <v>0</v>
      </c>
      <c r="J709" s="4">
        <v>15363.48</v>
      </c>
      <c r="K709" s="4">
        <v>0</v>
      </c>
      <c r="L709" s="4">
        <v>0</v>
      </c>
    </row>
    <row r="710" spans="1:12">
      <c r="A710" s="1">
        <v>2</v>
      </c>
      <c r="B710">
        <v>2019</v>
      </c>
      <c r="C710" s="48" t="str">
        <f t="shared" si="11"/>
        <v>MFY20</v>
      </c>
      <c r="D710" t="s">
        <v>20</v>
      </c>
      <c r="E710" t="s">
        <v>12</v>
      </c>
      <c r="F710" t="s">
        <v>12</v>
      </c>
      <c r="G710" s="4">
        <v>945527.84</v>
      </c>
      <c r="H710" s="4">
        <v>877856.54</v>
      </c>
      <c r="I710" s="4">
        <v>76.67</v>
      </c>
      <c r="J710" s="4">
        <v>867801.43</v>
      </c>
      <c r="K710" s="4">
        <v>9896.5</v>
      </c>
      <c r="L710" s="4">
        <v>20.77</v>
      </c>
    </row>
    <row r="711" spans="1:12">
      <c r="A711" s="1">
        <v>2</v>
      </c>
      <c r="B711">
        <v>2019</v>
      </c>
      <c r="C711" s="48" t="str">
        <f t="shared" si="11"/>
        <v>MFY20</v>
      </c>
      <c r="D711" t="s">
        <v>21</v>
      </c>
      <c r="E711" t="s">
        <v>12</v>
      </c>
      <c r="F711" t="s">
        <v>12</v>
      </c>
      <c r="G711" s="4">
        <v>2476533.88</v>
      </c>
      <c r="H711" s="4">
        <v>2431374.38</v>
      </c>
      <c r="I711" s="4">
        <v>59982.25</v>
      </c>
      <c r="J711" s="4">
        <v>2371392.13</v>
      </c>
      <c r="K711" s="4">
        <v>0</v>
      </c>
      <c r="L711" s="4">
        <v>0</v>
      </c>
    </row>
    <row r="712" spans="1:12">
      <c r="A712" s="1">
        <v>2</v>
      </c>
      <c r="B712">
        <v>2019</v>
      </c>
      <c r="C712" s="48" t="str">
        <f t="shared" si="11"/>
        <v>MFY20</v>
      </c>
      <c r="D712" t="s">
        <v>21</v>
      </c>
      <c r="E712" t="s">
        <v>13</v>
      </c>
      <c r="F712" t="s">
        <v>12</v>
      </c>
      <c r="G712" s="4">
        <v>229.43</v>
      </c>
      <c r="H712" s="4">
        <v>229.43</v>
      </c>
      <c r="I712" s="4">
        <v>0</v>
      </c>
      <c r="J712" s="4">
        <v>229.43</v>
      </c>
      <c r="K712" s="4">
        <v>0</v>
      </c>
      <c r="L712" s="4">
        <v>0</v>
      </c>
    </row>
    <row r="713" spans="1:12">
      <c r="A713" s="1">
        <v>2</v>
      </c>
      <c r="B713">
        <v>2019</v>
      </c>
      <c r="C713" s="48" t="str">
        <f t="shared" si="11"/>
        <v>MFY20</v>
      </c>
      <c r="D713" t="s">
        <v>22</v>
      </c>
      <c r="E713" t="s">
        <v>12</v>
      </c>
      <c r="F713" t="s">
        <v>12</v>
      </c>
      <c r="G713" s="4">
        <v>77367.37</v>
      </c>
      <c r="H713" s="4">
        <v>77511.06</v>
      </c>
      <c r="I713" s="4">
        <v>1520.63</v>
      </c>
      <c r="J713" s="4">
        <v>75990.429999999993</v>
      </c>
      <c r="K713" s="4">
        <v>0</v>
      </c>
      <c r="L713" s="4">
        <v>0</v>
      </c>
    </row>
    <row r="714" spans="1:12">
      <c r="A714" s="1">
        <v>2</v>
      </c>
      <c r="B714">
        <v>2019</v>
      </c>
      <c r="C714" s="48" t="str">
        <f t="shared" si="11"/>
        <v>MFY20</v>
      </c>
      <c r="D714" t="s">
        <v>23</v>
      </c>
      <c r="E714" t="s">
        <v>12</v>
      </c>
      <c r="F714" t="s">
        <v>12</v>
      </c>
      <c r="G714" s="4">
        <v>1100835.51</v>
      </c>
      <c r="H714" s="4">
        <v>1091136.79</v>
      </c>
      <c r="I714" s="4">
        <v>0</v>
      </c>
      <c r="J714" s="4">
        <v>1091136.79</v>
      </c>
      <c r="K714" s="4">
        <v>0</v>
      </c>
      <c r="L714" s="4">
        <v>0</v>
      </c>
    </row>
    <row r="715" spans="1:12">
      <c r="A715" s="1">
        <v>2</v>
      </c>
      <c r="B715">
        <v>2019</v>
      </c>
      <c r="C715" s="48" t="str">
        <f t="shared" si="11"/>
        <v>MFY20</v>
      </c>
      <c r="D715" t="s">
        <v>23</v>
      </c>
      <c r="E715" t="s">
        <v>13</v>
      </c>
      <c r="F715" t="s">
        <v>12</v>
      </c>
      <c r="G715" s="4">
        <v>14983.09</v>
      </c>
      <c r="H715" s="4">
        <v>14805.37</v>
      </c>
      <c r="I715" s="4">
        <v>0</v>
      </c>
      <c r="J715" s="4">
        <v>14805.37</v>
      </c>
      <c r="K715" s="4">
        <v>0</v>
      </c>
      <c r="L715" s="4">
        <v>0</v>
      </c>
    </row>
    <row r="716" spans="1:12">
      <c r="A716" s="1">
        <v>2</v>
      </c>
      <c r="B716">
        <v>2019</v>
      </c>
      <c r="C716" s="48" t="str">
        <f t="shared" si="11"/>
        <v>MFY20</v>
      </c>
      <c r="D716" t="s">
        <v>24</v>
      </c>
      <c r="E716" t="s">
        <v>12</v>
      </c>
      <c r="F716" t="s">
        <v>12</v>
      </c>
      <c r="G716" s="4">
        <v>148.27000000000001</v>
      </c>
      <c r="H716" s="4">
        <v>117.21</v>
      </c>
      <c r="I716" s="4">
        <v>0</v>
      </c>
      <c r="J716" s="4">
        <v>117.21</v>
      </c>
      <c r="K716" s="4">
        <v>0</v>
      </c>
      <c r="L716" s="4">
        <v>0</v>
      </c>
    </row>
    <row r="717" spans="1:12">
      <c r="A717" s="1">
        <v>2</v>
      </c>
      <c r="B717">
        <v>2019</v>
      </c>
      <c r="C717" s="48" t="str">
        <f t="shared" si="11"/>
        <v>MFY20</v>
      </c>
      <c r="D717" t="s">
        <v>25</v>
      </c>
      <c r="E717" t="s">
        <v>12</v>
      </c>
      <c r="F717" t="s">
        <v>12</v>
      </c>
      <c r="G717" s="4">
        <v>216621.34</v>
      </c>
      <c r="H717" s="4">
        <v>214782.21</v>
      </c>
      <c r="I717" s="4">
        <v>27.3</v>
      </c>
      <c r="J717" s="4">
        <v>212293.73</v>
      </c>
      <c r="K717" s="4">
        <v>2461.1799999999998</v>
      </c>
      <c r="L717" s="4">
        <v>0</v>
      </c>
    </row>
    <row r="718" spans="1:12">
      <c r="A718" s="1">
        <v>2</v>
      </c>
      <c r="B718">
        <v>2019</v>
      </c>
      <c r="C718" s="48" t="str">
        <f t="shared" si="11"/>
        <v>MFY20</v>
      </c>
      <c r="D718" t="s">
        <v>25</v>
      </c>
      <c r="E718" t="s">
        <v>13</v>
      </c>
      <c r="F718" t="s">
        <v>12</v>
      </c>
      <c r="G718" s="4">
        <v>577.11</v>
      </c>
      <c r="H718" s="4">
        <v>559.25</v>
      </c>
      <c r="I718" s="4">
        <v>0</v>
      </c>
      <c r="J718" s="4">
        <v>559.25</v>
      </c>
      <c r="K718" s="4">
        <v>0</v>
      </c>
      <c r="L718" s="4">
        <v>0</v>
      </c>
    </row>
    <row r="719" spans="1:12">
      <c r="A719" s="1">
        <v>2</v>
      </c>
      <c r="B719">
        <v>2019</v>
      </c>
      <c r="C719" s="48" t="str">
        <f t="shared" si="11"/>
        <v>MFY20</v>
      </c>
      <c r="D719" t="s">
        <v>26</v>
      </c>
      <c r="E719" t="s">
        <v>12</v>
      </c>
      <c r="F719" t="s">
        <v>12</v>
      </c>
      <c r="G719" s="4">
        <v>1511026.18</v>
      </c>
      <c r="H719" s="4">
        <v>26587.4</v>
      </c>
      <c r="I719" s="4">
        <v>0</v>
      </c>
      <c r="J719" s="4">
        <v>26571.87</v>
      </c>
      <c r="K719" s="4">
        <v>15.53</v>
      </c>
      <c r="L719" s="4">
        <v>0</v>
      </c>
    </row>
    <row r="720" spans="1:12">
      <c r="A720" s="1">
        <v>2</v>
      </c>
      <c r="B720">
        <v>2019</v>
      </c>
      <c r="C720" s="48" t="str">
        <f t="shared" si="11"/>
        <v>MFY20</v>
      </c>
      <c r="D720" t="s">
        <v>26</v>
      </c>
      <c r="E720" t="s">
        <v>12</v>
      </c>
      <c r="F720" t="s">
        <v>13</v>
      </c>
      <c r="G720" s="4">
        <v>865964.1</v>
      </c>
      <c r="H720" s="4">
        <v>0</v>
      </c>
      <c r="I720" s="4">
        <v>0</v>
      </c>
      <c r="J720" s="4">
        <v>0</v>
      </c>
      <c r="K720" s="4">
        <v>0</v>
      </c>
      <c r="L720" s="4">
        <v>0</v>
      </c>
    </row>
    <row r="721" spans="1:12">
      <c r="A721" s="1">
        <v>2</v>
      </c>
      <c r="B721">
        <v>2019</v>
      </c>
      <c r="C721" s="48" t="str">
        <f t="shared" si="11"/>
        <v>MFY20</v>
      </c>
      <c r="D721" t="s">
        <v>26</v>
      </c>
      <c r="E721" t="s">
        <v>13</v>
      </c>
      <c r="F721" t="s">
        <v>12</v>
      </c>
      <c r="G721" s="4">
        <v>156548.21</v>
      </c>
      <c r="H721" s="4">
        <v>8570.4500000000007</v>
      </c>
      <c r="I721" s="4">
        <v>0</v>
      </c>
      <c r="J721" s="4">
        <v>8552.66</v>
      </c>
      <c r="K721" s="4">
        <v>17.79</v>
      </c>
      <c r="L721" s="4">
        <v>0</v>
      </c>
    </row>
    <row r="722" spans="1:12">
      <c r="A722" s="1">
        <v>2</v>
      </c>
      <c r="B722">
        <v>2019</v>
      </c>
      <c r="C722" s="48" t="str">
        <f t="shared" si="11"/>
        <v>MFY20</v>
      </c>
      <c r="D722" t="s">
        <v>26</v>
      </c>
      <c r="E722" t="s">
        <v>13</v>
      </c>
      <c r="F722" t="s">
        <v>13</v>
      </c>
      <c r="G722" s="4">
        <v>2031.08</v>
      </c>
      <c r="H722" s="4">
        <v>0</v>
      </c>
      <c r="I722" s="4">
        <v>0</v>
      </c>
      <c r="J722" s="4">
        <v>0</v>
      </c>
      <c r="K722" s="4">
        <v>0</v>
      </c>
      <c r="L722" s="4">
        <v>0</v>
      </c>
    </row>
    <row r="723" spans="1:12">
      <c r="A723" s="1">
        <v>2</v>
      </c>
      <c r="B723">
        <v>2019</v>
      </c>
      <c r="C723" s="48" t="str">
        <f t="shared" si="11"/>
        <v>MFY20</v>
      </c>
      <c r="D723" t="s">
        <v>28</v>
      </c>
      <c r="E723" t="s">
        <v>12</v>
      </c>
      <c r="F723" t="s">
        <v>12</v>
      </c>
      <c r="G723" s="4">
        <v>3042.28</v>
      </c>
      <c r="H723" s="4">
        <v>193.54</v>
      </c>
      <c r="I723" s="4">
        <v>0</v>
      </c>
      <c r="J723" s="4">
        <v>193.54</v>
      </c>
      <c r="K723" s="4">
        <v>0</v>
      </c>
      <c r="L723" s="4">
        <v>0</v>
      </c>
    </row>
    <row r="724" spans="1:12">
      <c r="A724" s="1">
        <v>2</v>
      </c>
      <c r="B724">
        <v>2019</v>
      </c>
      <c r="C724" s="48" t="str">
        <f t="shared" si="11"/>
        <v>MFY20</v>
      </c>
      <c r="D724" t="s">
        <v>28</v>
      </c>
      <c r="E724" t="s">
        <v>13</v>
      </c>
      <c r="F724" t="s">
        <v>12</v>
      </c>
      <c r="G724" s="4">
        <v>2550</v>
      </c>
      <c r="H724" s="4">
        <v>34.630000000000003</v>
      </c>
      <c r="I724" s="4">
        <v>0</v>
      </c>
      <c r="J724" s="4">
        <v>34.630000000000003</v>
      </c>
      <c r="K724" s="4">
        <v>0</v>
      </c>
      <c r="L724" s="4">
        <v>0</v>
      </c>
    </row>
    <row r="725" spans="1:12">
      <c r="A725" s="1">
        <v>3</v>
      </c>
      <c r="B725">
        <v>2019</v>
      </c>
      <c r="C725" s="48" t="str">
        <f t="shared" si="11"/>
        <v>MFY20</v>
      </c>
      <c r="D725" t="s">
        <v>11</v>
      </c>
      <c r="E725" t="s">
        <v>12</v>
      </c>
      <c r="F725" t="s">
        <v>12</v>
      </c>
      <c r="G725" s="4">
        <v>30244240.135600001</v>
      </c>
      <c r="H725" s="4">
        <v>28949771.52</v>
      </c>
      <c r="I725" s="4">
        <v>1252.27</v>
      </c>
      <c r="J725" s="4">
        <v>28498916.170000002</v>
      </c>
      <c r="K725" s="4">
        <v>445888.61</v>
      </c>
      <c r="L725" s="4">
        <v>324</v>
      </c>
    </row>
    <row r="726" spans="1:12">
      <c r="A726" s="1">
        <v>3</v>
      </c>
      <c r="B726">
        <v>2019</v>
      </c>
      <c r="C726" s="48" t="str">
        <f t="shared" si="11"/>
        <v>MFY20</v>
      </c>
      <c r="D726" t="s">
        <v>11</v>
      </c>
      <c r="E726" t="s">
        <v>13</v>
      </c>
      <c r="F726" t="s">
        <v>12</v>
      </c>
      <c r="G726" s="4">
        <v>150010.60999999999</v>
      </c>
      <c r="H726" s="4">
        <v>84579.22</v>
      </c>
      <c r="I726" s="4">
        <v>0</v>
      </c>
      <c r="J726" s="4">
        <v>77586.740000000005</v>
      </c>
      <c r="K726" s="4">
        <v>6976.95</v>
      </c>
      <c r="L726" s="4">
        <v>0</v>
      </c>
    </row>
    <row r="727" spans="1:12">
      <c r="A727" s="1">
        <v>3</v>
      </c>
      <c r="B727">
        <v>2019</v>
      </c>
      <c r="C727" s="48" t="str">
        <f t="shared" si="11"/>
        <v>MFY20</v>
      </c>
      <c r="D727" t="s">
        <v>14</v>
      </c>
      <c r="E727" t="s">
        <v>12</v>
      </c>
      <c r="F727" t="s">
        <v>12</v>
      </c>
      <c r="G727" s="4">
        <v>11698188.23</v>
      </c>
      <c r="H727" s="4">
        <v>11343843.23</v>
      </c>
      <c r="I727" s="4">
        <v>8683.65</v>
      </c>
      <c r="J727" s="4">
        <v>11268386.949999999</v>
      </c>
      <c r="K727" s="4">
        <v>66593.55</v>
      </c>
      <c r="L727" s="4">
        <v>0</v>
      </c>
    </row>
    <row r="728" spans="1:12">
      <c r="A728" s="1">
        <v>3</v>
      </c>
      <c r="B728">
        <v>2019</v>
      </c>
      <c r="C728" s="48" t="str">
        <f t="shared" si="11"/>
        <v>MFY20</v>
      </c>
      <c r="D728" t="s">
        <v>14</v>
      </c>
      <c r="E728" t="s">
        <v>13</v>
      </c>
      <c r="F728" t="s">
        <v>12</v>
      </c>
      <c r="G728" s="4">
        <v>1058056.8500000001</v>
      </c>
      <c r="H728" s="4">
        <v>784878.57</v>
      </c>
      <c r="I728" s="4">
        <v>0</v>
      </c>
      <c r="J728" s="4">
        <v>753948.27</v>
      </c>
      <c r="K728" s="4">
        <v>30656.85</v>
      </c>
      <c r="L728" s="4">
        <v>0</v>
      </c>
    </row>
    <row r="729" spans="1:12">
      <c r="A729" s="1">
        <v>3</v>
      </c>
      <c r="B729">
        <v>2019</v>
      </c>
      <c r="C729" s="48" t="str">
        <f t="shared" si="11"/>
        <v>MFY20</v>
      </c>
      <c r="D729" t="s">
        <v>15</v>
      </c>
      <c r="E729" t="s">
        <v>12</v>
      </c>
      <c r="F729" t="s">
        <v>12</v>
      </c>
      <c r="G729" s="4">
        <v>1360873.52</v>
      </c>
      <c r="H729" s="4">
        <v>1283054.19</v>
      </c>
      <c r="I729" s="4">
        <v>0</v>
      </c>
      <c r="J729" s="4">
        <v>1276130.2</v>
      </c>
      <c r="K729" s="4">
        <v>6923.99</v>
      </c>
      <c r="L729" s="4">
        <v>0</v>
      </c>
    </row>
    <row r="730" spans="1:12">
      <c r="A730" s="1">
        <v>3</v>
      </c>
      <c r="B730">
        <v>2019</v>
      </c>
      <c r="C730" s="48" t="str">
        <f t="shared" si="11"/>
        <v>MFY20</v>
      </c>
      <c r="D730" t="s">
        <v>15</v>
      </c>
      <c r="E730" t="s">
        <v>13</v>
      </c>
      <c r="F730" t="s">
        <v>12</v>
      </c>
      <c r="G730" s="4">
        <v>24928.959999999999</v>
      </c>
      <c r="H730" s="4">
        <v>24499.02</v>
      </c>
      <c r="I730" s="4">
        <v>0</v>
      </c>
      <c r="J730" s="4">
        <v>24499.02</v>
      </c>
      <c r="K730" s="4">
        <v>0</v>
      </c>
      <c r="L730" s="4">
        <v>0</v>
      </c>
    </row>
    <row r="731" spans="1:12">
      <c r="A731" s="1">
        <v>3</v>
      </c>
      <c r="B731">
        <v>2019</v>
      </c>
      <c r="C731" s="48" t="str">
        <f t="shared" si="11"/>
        <v>MFY20</v>
      </c>
      <c r="D731" t="s">
        <v>16</v>
      </c>
      <c r="E731" t="s">
        <v>12</v>
      </c>
      <c r="F731" t="s">
        <v>12</v>
      </c>
      <c r="G731" s="4">
        <v>351862.39</v>
      </c>
      <c r="H731" s="4">
        <v>350463.2</v>
      </c>
      <c r="I731" s="4">
        <v>0</v>
      </c>
      <c r="J731" s="4">
        <v>350463.2</v>
      </c>
      <c r="K731" s="4">
        <v>0</v>
      </c>
      <c r="L731" s="4">
        <v>0</v>
      </c>
    </row>
    <row r="732" spans="1:12">
      <c r="A732" s="1">
        <v>3</v>
      </c>
      <c r="B732">
        <v>2019</v>
      </c>
      <c r="C732" s="48" t="str">
        <f t="shared" si="11"/>
        <v>MFY20</v>
      </c>
      <c r="D732" t="s">
        <v>16</v>
      </c>
      <c r="E732" t="s">
        <v>13</v>
      </c>
      <c r="F732" t="s">
        <v>12</v>
      </c>
      <c r="G732" s="4">
        <v>10313.11</v>
      </c>
      <c r="H732" s="4">
        <v>155071.12</v>
      </c>
      <c r="I732" s="4">
        <v>0</v>
      </c>
      <c r="J732" s="4">
        <v>149484.68</v>
      </c>
      <c r="K732" s="4">
        <v>5586.44</v>
      </c>
      <c r="L732" s="4">
        <v>0</v>
      </c>
    </row>
    <row r="733" spans="1:12">
      <c r="A733" s="1">
        <v>3</v>
      </c>
      <c r="B733">
        <v>2019</v>
      </c>
      <c r="C733" s="48" t="str">
        <f t="shared" si="11"/>
        <v>MFY20</v>
      </c>
      <c r="D733" t="s">
        <v>17</v>
      </c>
      <c r="E733" t="s">
        <v>12</v>
      </c>
      <c r="F733" t="s">
        <v>12</v>
      </c>
      <c r="G733" s="4">
        <v>953635.76</v>
      </c>
      <c r="H733" s="4">
        <v>936489.21</v>
      </c>
      <c r="I733" s="4">
        <v>0</v>
      </c>
      <c r="J733" s="4">
        <v>936489.21</v>
      </c>
      <c r="K733" s="4">
        <v>0</v>
      </c>
      <c r="L733" s="4">
        <v>0</v>
      </c>
    </row>
    <row r="734" spans="1:12">
      <c r="A734" s="1">
        <v>3</v>
      </c>
      <c r="B734">
        <v>2019</v>
      </c>
      <c r="C734" s="48" t="str">
        <f t="shared" si="11"/>
        <v>MFY20</v>
      </c>
      <c r="D734" t="s">
        <v>17</v>
      </c>
      <c r="E734" t="s">
        <v>13</v>
      </c>
      <c r="F734" t="s">
        <v>12</v>
      </c>
      <c r="G734" s="4">
        <v>44737.67</v>
      </c>
      <c r="H734" s="4">
        <v>23716.9</v>
      </c>
      <c r="I734" s="4">
        <v>0</v>
      </c>
      <c r="J734" s="4">
        <v>23565.9</v>
      </c>
      <c r="K734" s="4">
        <v>151</v>
      </c>
      <c r="L734" s="4">
        <v>0</v>
      </c>
    </row>
    <row r="735" spans="1:12">
      <c r="A735" s="1">
        <v>3</v>
      </c>
      <c r="B735">
        <v>2019</v>
      </c>
      <c r="C735" s="48" t="str">
        <f t="shared" si="11"/>
        <v>MFY20</v>
      </c>
      <c r="D735" t="s">
        <v>18</v>
      </c>
      <c r="E735" t="s">
        <v>12</v>
      </c>
      <c r="F735" t="s">
        <v>12</v>
      </c>
      <c r="G735" s="4">
        <v>685716.44</v>
      </c>
      <c r="H735" s="4">
        <v>723491.46</v>
      </c>
      <c r="I735" s="4">
        <v>0</v>
      </c>
      <c r="J735" s="4">
        <v>723098.22</v>
      </c>
      <c r="K735" s="4">
        <v>393.24</v>
      </c>
      <c r="L735" s="4">
        <v>0</v>
      </c>
    </row>
    <row r="736" spans="1:12">
      <c r="A736" s="1">
        <v>3</v>
      </c>
      <c r="B736">
        <v>2019</v>
      </c>
      <c r="C736" s="48" t="str">
        <f t="shared" si="11"/>
        <v>MFY20</v>
      </c>
      <c r="D736" t="s">
        <v>18</v>
      </c>
      <c r="E736" t="s">
        <v>13</v>
      </c>
      <c r="F736" t="s">
        <v>12</v>
      </c>
      <c r="G736" s="4">
        <v>2738.12</v>
      </c>
      <c r="H736" s="4">
        <v>2543.14</v>
      </c>
      <c r="I736" s="4">
        <v>0</v>
      </c>
      <c r="J736" s="4">
        <v>2543.14</v>
      </c>
      <c r="K736" s="4">
        <v>0</v>
      </c>
      <c r="L736" s="4">
        <v>0</v>
      </c>
    </row>
    <row r="737" spans="1:12">
      <c r="A737" s="1">
        <v>3</v>
      </c>
      <c r="B737">
        <v>2019</v>
      </c>
      <c r="C737" s="48" t="str">
        <f t="shared" si="11"/>
        <v>MFY20</v>
      </c>
      <c r="D737" t="s">
        <v>19</v>
      </c>
      <c r="E737" t="s">
        <v>12</v>
      </c>
      <c r="F737" t="s">
        <v>12</v>
      </c>
      <c r="G737" s="4">
        <v>436784.55</v>
      </c>
      <c r="H737" s="4">
        <v>531952.88</v>
      </c>
      <c r="I737" s="4">
        <v>0</v>
      </c>
      <c r="J737" s="4">
        <v>531952.88</v>
      </c>
      <c r="K737" s="4">
        <v>0</v>
      </c>
      <c r="L737" s="4">
        <v>0</v>
      </c>
    </row>
    <row r="738" spans="1:12">
      <c r="A738" s="1">
        <v>3</v>
      </c>
      <c r="B738">
        <v>2019</v>
      </c>
      <c r="C738" s="48" t="str">
        <f t="shared" si="11"/>
        <v>MFY20</v>
      </c>
      <c r="D738" t="s">
        <v>19</v>
      </c>
      <c r="E738" t="s">
        <v>13</v>
      </c>
      <c r="F738" t="s">
        <v>12</v>
      </c>
      <c r="G738" s="4">
        <v>15478.22</v>
      </c>
      <c r="H738" s="4">
        <v>15478.22</v>
      </c>
      <c r="I738" s="4">
        <v>0</v>
      </c>
      <c r="J738" s="4">
        <v>15478.22</v>
      </c>
      <c r="K738" s="4">
        <v>0</v>
      </c>
      <c r="L738" s="4">
        <v>0</v>
      </c>
    </row>
    <row r="739" spans="1:12">
      <c r="A739" s="1">
        <v>3</v>
      </c>
      <c r="B739">
        <v>2019</v>
      </c>
      <c r="C739" s="48" t="str">
        <f t="shared" si="11"/>
        <v>MFY20</v>
      </c>
      <c r="D739" t="s">
        <v>20</v>
      </c>
      <c r="E739" t="s">
        <v>12</v>
      </c>
      <c r="F739" t="s">
        <v>12</v>
      </c>
      <c r="G739" s="4">
        <v>1015007.58</v>
      </c>
      <c r="H739" s="4">
        <v>934570.56</v>
      </c>
      <c r="I739" s="4">
        <v>64.8</v>
      </c>
      <c r="J739" s="4">
        <v>921856.6</v>
      </c>
      <c r="K739" s="4">
        <v>12582.47</v>
      </c>
      <c r="L739" s="4">
        <v>20.77</v>
      </c>
    </row>
    <row r="740" spans="1:12">
      <c r="A740" s="1">
        <v>3</v>
      </c>
      <c r="B740">
        <v>2019</v>
      </c>
      <c r="C740" s="48" t="str">
        <f t="shared" si="11"/>
        <v>MFY20</v>
      </c>
      <c r="D740" t="s">
        <v>21</v>
      </c>
      <c r="E740" t="s">
        <v>12</v>
      </c>
      <c r="F740" t="s">
        <v>12</v>
      </c>
      <c r="G740" s="4">
        <v>2576257.71</v>
      </c>
      <c r="H740" s="4">
        <v>2551601.7799999998</v>
      </c>
      <c r="I740" s="4">
        <v>0</v>
      </c>
      <c r="J740" s="4">
        <v>2551601.7799999998</v>
      </c>
      <c r="K740" s="4">
        <v>0</v>
      </c>
      <c r="L740" s="4">
        <v>0</v>
      </c>
    </row>
    <row r="741" spans="1:12">
      <c r="A741" s="1">
        <v>3</v>
      </c>
      <c r="B741">
        <v>2019</v>
      </c>
      <c r="C741" s="48" t="str">
        <f t="shared" si="11"/>
        <v>MFY20</v>
      </c>
      <c r="D741" t="s">
        <v>21</v>
      </c>
      <c r="E741" t="s">
        <v>13</v>
      </c>
      <c r="F741" t="s">
        <v>12</v>
      </c>
      <c r="G741" s="4">
        <v>229.43</v>
      </c>
      <c r="H741" s="4">
        <v>229.43</v>
      </c>
      <c r="I741" s="4">
        <v>0</v>
      </c>
      <c r="J741" s="4">
        <v>229.43</v>
      </c>
      <c r="K741" s="4">
        <v>0</v>
      </c>
      <c r="L741" s="4">
        <v>0</v>
      </c>
    </row>
    <row r="742" spans="1:12">
      <c r="A742" s="1">
        <v>3</v>
      </c>
      <c r="B742">
        <v>2019</v>
      </c>
      <c r="C742" s="48" t="str">
        <f t="shared" si="11"/>
        <v>MFY20</v>
      </c>
      <c r="D742" t="s">
        <v>22</v>
      </c>
      <c r="E742" t="s">
        <v>12</v>
      </c>
      <c r="F742" t="s">
        <v>12</v>
      </c>
      <c r="G742" s="4">
        <v>92559.86</v>
      </c>
      <c r="H742" s="4">
        <v>92619.21</v>
      </c>
      <c r="I742" s="4">
        <v>0</v>
      </c>
      <c r="J742" s="4">
        <v>92619.21</v>
      </c>
      <c r="K742" s="4">
        <v>0</v>
      </c>
      <c r="L742" s="4">
        <v>0</v>
      </c>
    </row>
    <row r="743" spans="1:12">
      <c r="A743" s="1">
        <v>3</v>
      </c>
      <c r="B743">
        <v>2019</v>
      </c>
      <c r="C743" s="48" t="str">
        <f t="shared" si="11"/>
        <v>MFY20</v>
      </c>
      <c r="D743" t="s">
        <v>23</v>
      </c>
      <c r="E743" t="s">
        <v>12</v>
      </c>
      <c r="F743" t="s">
        <v>12</v>
      </c>
      <c r="G743" s="4">
        <v>1136815.6200000001</v>
      </c>
      <c r="H743" s="4">
        <v>1124387.2</v>
      </c>
      <c r="I743" s="4">
        <v>0</v>
      </c>
      <c r="J743" s="4">
        <v>1124387.2</v>
      </c>
      <c r="K743" s="4">
        <v>0</v>
      </c>
      <c r="L743" s="4">
        <v>0</v>
      </c>
    </row>
    <row r="744" spans="1:12">
      <c r="A744" s="1">
        <v>3</v>
      </c>
      <c r="B744">
        <v>2019</v>
      </c>
      <c r="C744" s="48" t="str">
        <f t="shared" si="11"/>
        <v>MFY20</v>
      </c>
      <c r="D744" t="s">
        <v>23</v>
      </c>
      <c r="E744" t="s">
        <v>13</v>
      </c>
      <c r="F744" t="s">
        <v>12</v>
      </c>
      <c r="G744" s="4">
        <v>15023.48</v>
      </c>
      <c r="H744" s="4">
        <v>14817.32</v>
      </c>
      <c r="I744" s="4">
        <v>0</v>
      </c>
      <c r="J744" s="4">
        <v>14817.32</v>
      </c>
      <c r="K744" s="4">
        <v>0</v>
      </c>
      <c r="L744" s="4">
        <v>0</v>
      </c>
    </row>
    <row r="745" spans="1:12">
      <c r="A745" s="1">
        <v>3</v>
      </c>
      <c r="B745">
        <v>2019</v>
      </c>
      <c r="C745" s="48" t="str">
        <f t="shared" si="11"/>
        <v>MFY20</v>
      </c>
      <c r="D745" t="s">
        <v>24</v>
      </c>
      <c r="E745" t="s">
        <v>12</v>
      </c>
      <c r="F745" t="s">
        <v>12</v>
      </c>
      <c r="G745" s="4">
        <v>199.15</v>
      </c>
      <c r="H745" s="4">
        <v>168.09</v>
      </c>
      <c r="I745" s="4">
        <v>0</v>
      </c>
      <c r="J745" s="4">
        <v>168.09</v>
      </c>
      <c r="K745" s="4">
        <v>0</v>
      </c>
      <c r="L745" s="4">
        <v>0</v>
      </c>
    </row>
    <row r="746" spans="1:12">
      <c r="A746" s="1">
        <v>3</v>
      </c>
      <c r="B746">
        <v>2019</v>
      </c>
      <c r="C746" s="48" t="str">
        <f t="shared" si="11"/>
        <v>MFY20</v>
      </c>
      <c r="D746" t="s">
        <v>25</v>
      </c>
      <c r="E746" t="s">
        <v>12</v>
      </c>
      <c r="F746" t="s">
        <v>12</v>
      </c>
      <c r="G746" s="4">
        <v>389877.85</v>
      </c>
      <c r="H746" s="4">
        <v>369080.92</v>
      </c>
      <c r="I746" s="4">
        <v>0</v>
      </c>
      <c r="J746" s="4">
        <v>363408.61</v>
      </c>
      <c r="K746" s="4">
        <v>5672.31</v>
      </c>
      <c r="L746" s="4">
        <v>0</v>
      </c>
    </row>
    <row r="747" spans="1:12">
      <c r="A747" s="1">
        <v>3</v>
      </c>
      <c r="B747">
        <v>2019</v>
      </c>
      <c r="C747" s="48" t="str">
        <f t="shared" si="11"/>
        <v>MFY20</v>
      </c>
      <c r="D747" t="s">
        <v>25</v>
      </c>
      <c r="E747" t="s">
        <v>13</v>
      </c>
      <c r="F747" t="s">
        <v>12</v>
      </c>
      <c r="G747" s="4">
        <v>577.11</v>
      </c>
      <c r="H747" s="4">
        <v>559.25</v>
      </c>
      <c r="I747" s="4">
        <v>0</v>
      </c>
      <c r="J747" s="4">
        <v>559.25</v>
      </c>
      <c r="K747" s="4">
        <v>0</v>
      </c>
      <c r="L747" s="4">
        <v>0</v>
      </c>
    </row>
    <row r="748" spans="1:12">
      <c r="A748" s="1">
        <v>3</v>
      </c>
      <c r="B748">
        <v>2019</v>
      </c>
      <c r="C748" s="48" t="str">
        <f t="shared" si="11"/>
        <v>MFY20</v>
      </c>
      <c r="D748" t="s">
        <v>26</v>
      </c>
      <c r="E748" t="s">
        <v>12</v>
      </c>
      <c r="F748" t="s">
        <v>12</v>
      </c>
      <c r="G748" s="4">
        <v>1481255.64</v>
      </c>
      <c r="H748" s="4">
        <v>22458.52</v>
      </c>
      <c r="I748" s="4">
        <v>0</v>
      </c>
      <c r="J748" s="4">
        <v>21792.82</v>
      </c>
      <c r="K748" s="4">
        <v>665.7</v>
      </c>
      <c r="L748" s="4">
        <v>0</v>
      </c>
    </row>
    <row r="749" spans="1:12">
      <c r="A749" s="1">
        <v>3</v>
      </c>
      <c r="B749">
        <v>2019</v>
      </c>
      <c r="C749" s="48" t="str">
        <f t="shared" si="11"/>
        <v>MFY20</v>
      </c>
      <c r="D749" t="s">
        <v>26</v>
      </c>
      <c r="E749" t="s">
        <v>12</v>
      </c>
      <c r="F749" t="s">
        <v>13</v>
      </c>
      <c r="G749" s="4">
        <v>1312900.1200000001</v>
      </c>
      <c r="H749" s="4">
        <v>0</v>
      </c>
      <c r="I749" s="4">
        <v>0</v>
      </c>
      <c r="J749" s="4">
        <v>0</v>
      </c>
      <c r="K749" s="4">
        <v>0</v>
      </c>
      <c r="L749" s="4">
        <v>0</v>
      </c>
    </row>
    <row r="750" spans="1:12">
      <c r="A750" s="1">
        <v>3</v>
      </c>
      <c r="B750">
        <v>2019</v>
      </c>
      <c r="C750" s="48" t="str">
        <f t="shared" si="11"/>
        <v>MFY20</v>
      </c>
      <c r="D750" t="s">
        <v>26</v>
      </c>
      <c r="E750" t="s">
        <v>13</v>
      </c>
      <c r="F750" t="s">
        <v>12</v>
      </c>
      <c r="G750" s="4">
        <v>162817.04</v>
      </c>
      <c r="H750" s="4">
        <v>8634.73</v>
      </c>
      <c r="I750" s="4">
        <v>0</v>
      </c>
      <c r="J750" s="4">
        <v>8602.59</v>
      </c>
      <c r="K750" s="4">
        <v>32.14</v>
      </c>
      <c r="L750" s="4">
        <v>0</v>
      </c>
    </row>
    <row r="751" spans="1:12">
      <c r="A751" s="1">
        <v>3</v>
      </c>
      <c r="B751">
        <v>2019</v>
      </c>
      <c r="C751" s="48" t="str">
        <f t="shared" si="11"/>
        <v>MFY20</v>
      </c>
      <c r="D751" t="s">
        <v>26</v>
      </c>
      <c r="E751" t="s">
        <v>13</v>
      </c>
      <c r="F751" t="s">
        <v>13</v>
      </c>
      <c r="G751" s="4">
        <v>1092.33</v>
      </c>
      <c r="H751" s="4">
        <v>0</v>
      </c>
      <c r="I751" s="4">
        <v>0</v>
      </c>
      <c r="J751" s="4">
        <v>0</v>
      </c>
      <c r="K751" s="4">
        <v>0</v>
      </c>
      <c r="L751" s="4">
        <v>0</v>
      </c>
    </row>
    <row r="752" spans="1:12">
      <c r="A752" s="1">
        <v>3</v>
      </c>
      <c r="B752">
        <v>2019</v>
      </c>
      <c r="C752" s="48" t="str">
        <f t="shared" si="11"/>
        <v>MFY20</v>
      </c>
      <c r="D752" t="s">
        <v>28</v>
      </c>
      <c r="E752" t="s">
        <v>12</v>
      </c>
      <c r="F752" t="s">
        <v>12</v>
      </c>
      <c r="G752" s="4">
        <v>-22465.29</v>
      </c>
      <c r="H752" s="4">
        <v>153.33000000000001</v>
      </c>
      <c r="I752" s="4">
        <v>0</v>
      </c>
      <c r="J752" s="4">
        <v>153.33000000000001</v>
      </c>
      <c r="K752" s="4">
        <v>0</v>
      </c>
      <c r="L752" s="4">
        <v>0</v>
      </c>
    </row>
    <row r="753" spans="1:12">
      <c r="A753" s="1">
        <v>3</v>
      </c>
      <c r="B753">
        <v>2019</v>
      </c>
      <c r="C753" s="48" t="str">
        <f t="shared" si="11"/>
        <v>MFY20</v>
      </c>
      <c r="D753" t="s">
        <v>28</v>
      </c>
      <c r="E753" t="s">
        <v>13</v>
      </c>
      <c r="F753" t="s">
        <v>12</v>
      </c>
      <c r="G753" s="4">
        <v>963.57</v>
      </c>
      <c r="H753" s="4">
        <v>34.630000000000003</v>
      </c>
      <c r="I753" s="4">
        <v>0</v>
      </c>
      <c r="J753" s="4">
        <v>34.630000000000003</v>
      </c>
      <c r="K753" s="4">
        <v>0</v>
      </c>
      <c r="L753" s="4">
        <v>0</v>
      </c>
    </row>
    <row r="754" spans="1:12">
      <c r="A754" s="1">
        <v>4</v>
      </c>
      <c r="B754">
        <v>2019</v>
      </c>
      <c r="C754" s="48" t="str">
        <f t="shared" si="11"/>
        <v>MFY20</v>
      </c>
      <c r="D754" t="s">
        <v>11</v>
      </c>
      <c r="E754" t="s">
        <v>12</v>
      </c>
      <c r="F754" t="s">
        <v>12</v>
      </c>
      <c r="G754" s="4">
        <v>29269210.93</v>
      </c>
      <c r="H754" s="4">
        <v>27898807.067499999</v>
      </c>
      <c r="I754" s="4">
        <v>10602.04</v>
      </c>
      <c r="J754" s="4">
        <v>27415374.077500001</v>
      </c>
      <c r="K754" s="4">
        <v>468629.08</v>
      </c>
      <c r="L754" s="4">
        <v>368.17</v>
      </c>
    </row>
    <row r="755" spans="1:12">
      <c r="A755" s="1">
        <v>4</v>
      </c>
      <c r="B755">
        <v>2019</v>
      </c>
      <c r="C755" s="48" t="str">
        <f t="shared" si="11"/>
        <v>MFY20</v>
      </c>
      <c r="D755" t="s">
        <v>11</v>
      </c>
      <c r="E755" t="s">
        <v>13</v>
      </c>
      <c r="F755" t="s">
        <v>12</v>
      </c>
      <c r="G755" s="4">
        <v>141028.43</v>
      </c>
      <c r="H755" s="4">
        <v>77306.45</v>
      </c>
      <c r="I755" s="4">
        <v>0</v>
      </c>
      <c r="J755" s="4">
        <v>70167.72</v>
      </c>
      <c r="K755" s="4">
        <v>7123.2</v>
      </c>
      <c r="L755" s="4">
        <v>0</v>
      </c>
    </row>
    <row r="756" spans="1:12">
      <c r="A756" s="1">
        <v>4</v>
      </c>
      <c r="B756">
        <v>2019</v>
      </c>
      <c r="C756" s="48" t="str">
        <f t="shared" si="11"/>
        <v>MFY20</v>
      </c>
      <c r="D756" t="s">
        <v>14</v>
      </c>
      <c r="E756" t="s">
        <v>12</v>
      </c>
      <c r="F756" t="s">
        <v>12</v>
      </c>
      <c r="G756" s="4">
        <v>11554847.890000001</v>
      </c>
      <c r="H756" s="4">
        <v>11289318.76</v>
      </c>
      <c r="I756" s="4">
        <v>32164.94</v>
      </c>
      <c r="J756" s="4">
        <v>11159712.779999999</v>
      </c>
      <c r="K756" s="4">
        <v>97173.15</v>
      </c>
      <c r="L756" s="4">
        <v>0</v>
      </c>
    </row>
    <row r="757" spans="1:12">
      <c r="A757" s="1">
        <v>4</v>
      </c>
      <c r="B757">
        <v>2019</v>
      </c>
      <c r="C757" s="48" t="str">
        <f t="shared" si="11"/>
        <v>MFY20</v>
      </c>
      <c r="D757" t="s">
        <v>14</v>
      </c>
      <c r="E757" t="s">
        <v>13</v>
      </c>
      <c r="F757" t="s">
        <v>12</v>
      </c>
      <c r="G757" s="4">
        <v>928530.84</v>
      </c>
      <c r="H757" s="4">
        <v>710847.77</v>
      </c>
      <c r="I757" s="4">
        <v>0</v>
      </c>
      <c r="J757" s="4">
        <v>681006.66</v>
      </c>
      <c r="K757" s="4">
        <v>29567.66</v>
      </c>
      <c r="L757" s="4">
        <v>0</v>
      </c>
    </row>
    <row r="758" spans="1:12">
      <c r="A758" s="1">
        <v>4</v>
      </c>
      <c r="B758">
        <v>2019</v>
      </c>
      <c r="C758" s="48" t="str">
        <f t="shared" si="11"/>
        <v>MFY20</v>
      </c>
      <c r="D758" t="s">
        <v>15</v>
      </c>
      <c r="E758" t="s">
        <v>12</v>
      </c>
      <c r="F758" t="s">
        <v>12</v>
      </c>
      <c r="G758" s="4">
        <v>1325903.8500000001</v>
      </c>
      <c r="H758" s="4">
        <v>1308787.52</v>
      </c>
      <c r="I758" s="4">
        <v>0</v>
      </c>
      <c r="J758" s="4">
        <v>1304516.46</v>
      </c>
      <c r="K758" s="4">
        <v>4271.0600000000004</v>
      </c>
      <c r="L758" s="4">
        <v>0</v>
      </c>
    </row>
    <row r="759" spans="1:12">
      <c r="A759" s="1">
        <v>4</v>
      </c>
      <c r="B759">
        <v>2019</v>
      </c>
      <c r="C759" s="48" t="str">
        <f t="shared" si="11"/>
        <v>MFY20</v>
      </c>
      <c r="D759" t="s">
        <v>15</v>
      </c>
      <c r="E759" t="s">
        <v>13</v>
      </c>
      <c r="F759" t="s">
        <v>12</v>
      </c>
      <c r="G759" s="4">
        <v>30332.05</v>
      </c>
      <c r="H759" s="4">
        <v>30062.799999999999</v>
      </c>
      <c r="I759" s="4">
        <v>0</v>
      </c>
      <c r="J759" s="4">
        <v>30062.799999999999</v>
      </c>
      <c r="K759" s="4">
        <v>0</v>
      </c>
      <c r="L759" s="4">
        <v>0</v>
      </c>
    </row>
    <row r="760" spans="1:12">
      <c r="A760" s="1">
        <v>4</v>
      </c>
      <c r="B760">
        <v>2019</v>
      </c>
      <c r="C760" s="48" t="str">
        <f t="shared" si="11"/>
        <v>MFY20</v>
      </c>
      <c r="D760" t="s">
        <v>16</v>
      </c>
      <c r="E760" t="s">
        <v>12</v>
      </c>
      <c r="F760" t="s">
        <v>12</v>
      </c>
      <c r="G760" s="4">
        <v>369488.48</v>
      </c>
      <c r="H760" s="4">
        <v>368356.73</v>
      </c>
      <c r="I760" s="4">
        <v>0</v>
      </c>
      <c r="J760" s="4">
        <v>368356.73</v>
      </c>
      <c r="K760" s="4">
        <v>0</v>
      </c>
      <c r="L760" s="4">
        <v>0</v>
      </c>
    </row>
    <row r="761" spans="1:12">
      <c r="A761" s="1">
        <v>4</v>
      </c>
      <c r="B761">
        <v>2019</v>
      </c>
      <c r="C761" s="48" t="str">
        <f t="shared" si="11"/>
        <v>MFY20</v>
      </c>
      <c r="D761" t="s">
        <v>16</v>
      </c>
      <c r="E761" t="s">
        <v>13</v>
      </c>
      <c r="F761" t="s">
        <v>12</v>
      </c>
      <c r="G761" s="4">
        <v>188228.23</v>
      </c>
      <c r="H761" s="4">
        <v>149134.07</v>
      </c>
      <c r="I761" s="4">
        <v>0</v>
      </c>
      <c r="J761" s="4">
        <v>143995.95000000001</v>
      </c>
      <c r="K761" s="4">
        <v>5138.12</v>
      </c>
      <c r="L761" s="4">
        <v>0</v>
      </c>
    </row>
    <row r="762" spans="1:12">
      <c r="A762" s="1">
        <v>4</v>
      </c>
      <c r="B762">
        <v>2019</v>
      </c>
      <c r="C762" s="48" t="str">
        <f t="shared" si="11"/>
        <v>MFY20</v>
      </c>
      <c r="D762" t="s">
        <v>17</v>
      </c>
      <c r="E762" t="s">
        <v>12</v>
      </c>
      <c r="F762" t="s">
        <v>12</v>
      </c>
      <c r="G762" s="4">
        <v>966154.79</v>
      </c>
      <c r="H762" s="4">
        <v>957377.8</v>
      </c>
      <c r="I762" s="4">
        <v>0</v>
      </c>
      <c r="J762" s="4">
        <v>957377.8</v>
      </c>
      <c r="K762" s="4">
        <v>0</v>
      </c>
      <c r="L762" s="4">
        <v>0</v>
      </c>
    </row>
    <row r="763" spans="1:12">
      <c r="A763" s="1">
        <v>4</v>
      </c>
      <c r="B763">
        <v>2019</v>
      </c>
      <c r="C763" s="48" t="str">
        <f t="shared" si="11"/>
        <v>MFY20</v>
      </c>
      <c r="D763" t="s">
        <v>17</v>
      </c>
      <c r="E763" t="s">
        <v>13</v>
      </c>
      <c r="F763" t="s">
        <v>12</v>
      </c>
      <c r="G763" s="4">
        <v>44843.34</v>
      </c>
      <c r="H763" s="4">
        <v>23626.45</v>
      </c>
      <c r="I763" s="4">
        <v>0</v>
      </c>
      <c r="J763" s="4">
        <v>23481.7</v>
      </c>
      <c r="K763" s="4">
        <v>144.75</v>
      </c>
      <c r="L763" s="4">
        <v>0</v>
      </c>
    </row>
    <row r="764" spans="1:12">
      <c r="A764" s="1">
        <v>4</v>
      </c>
      <c r="B764">
        <v>2019</v>
      </c>
      <c r="C764" s="48" t="str">
        <f t="shared" si="11"/>
        <v>MFY20</v>
      </c>
      <c r="D764" t="s">
        <v>18</v>
      </c>
      <c r="E764" t="s">
        <v>12</v>
      </c>
      <c r="F764" t="s">
        <v>12</v>
      </c>
      <c r="G764" s="4">
        <v>690523.14</v>
      </c>
      <c r="H764" s="4">
        <v>682638.69</v>
      </c>
      <c r="I764" s="4">
        <v>47.23</v>
      </c>
      <c r="J764" s="4">
        <v>682359.75</v>
      </c>
      <c r="K764" s="4">
        <v>231.71</v>
      </c>
      <c r="L764" s="4">
        <v>0</v>
      </c>
    </row>
    <row r="765" spans="1:12">
      <c r="A765" s="1">
        <v>4</v>
      </c>
      <c r="B765">
        <v>2019</v>
      </c>
      <c r="C765" s="48" t="str">
        <f t="shared" si="11"/>
        <v>MFY20</v>
      </c>
      <c r="D765" t="s">
        <v>18</v>
      </c>
      <c r="E765" t="s">
        <v>13</v>
      </c>
      <c r="F765" t="s">
        <v>12</v>
      </c>
      <c r="G765" s="4">
        <v>2987.52</v>
      </c>
      <c r="H765" s="4">
        <v>2820.69</v>
      </c>
      <c r="I765" s="4">
        <v>0</v>
      </c>
      <c r="J765" s="4">
        <v>2820.69</v>
      </c>
      <c r="K765" s="4">
        <v>0</v>
      </c>
      <c r="L765" s="4">
        <v>0</v>
      </c>
    </row>
    <row r="766" spans="1:12">
      <c r="A766" s="1">
        <v>4</v>
      </c>
      <c r="B766">
        <v>2019</v>
      </c>
      <c r="C766" s="48" t="str">
        <f t="shared" si="11"/>
        <v>MFY20</v>
      </c>
      <c r="D766" t="s">
        <v>19</v>
      </c>
      <c r="E766" t="s">
        <v>12</v>
      </c>
      <c r="F766" t="s">
        <v>12</v>
      </c>
      <c r="G766" s="4">
        <v>494166.8</v>
      </c>
      <c r="H766" s="4">
        <v>494029.28</v>
      </c>
      <c r="I766" s="4">
        <v>0</v>
      </c>
      <c r="J766" s="4">
        <v>494029.28</v>
      </c>
      <c r="K766" s="4">
        <v>0</v>
      </c>
      <c r="L766" s="4">
        <v>0</v>
      </c>
    </row>
    <row r="767" spans="1:12">
      <c r="A767" s="1">
        <v>4</v>
      </c>
      <c r="B767">
        <v>2019</v>
      </c>
      <c r="C767" s="48" t="str">
        <f t="shared" si="11"/>
        <v>MFY20</v>
      </c>
      <c r="D767" t="s">
        <v>19</v>
      </c>
      <c r="E767" t="s">
        <v>13</v>
      </c>
      <c r="F767" t="s">
        <v>12</v>
      </c>
      <c r="G767" s="4">
        <v>15603.11</v>
      </c>
      <c r="H767" s="4">
        <v>15363.48</v>
      </c>
      <c r="I767" s="4">
        <v>0</v>
      </c>
      <c r="J767" s="4">
        <v>15363.48</v>
      </c>
      <c r="K767" s="4">
        <v>0</v>
      </c>
      <c r="L767" s="4">
        <v>0</v>
      </c>
    </row>
    <row r="768" spans="1:12">
      <c r="A768" s="1">
        <v>4</v>
      </c>
      <c r="B768">
        <v>2019</v>
      </c>
      <c r="C768" s="48" t="str">
        <f t="shared" si="11"/>
        <v>MFY20</v>
      </c>
      <c r="D768" t="s">
        <v>20</v>
      </c>
      <c r="E768" t="s">
        <v>12</v>
      </c>
      <c r="F768" t="s">
        <v>12</v>
      </c>
      <c r="G768" s="4">
        <v>982287.88</v>
      </c>
      <c r="H768" s="4">
        <v>903525.3</v>
      </c>
      <c r="I768" s="4">
        <v>0</v>
      </c>
      <c r="J768" s="4">
        <v>890145.18</v>
      </c>
      <c r="K768" s="4">
        <v>13266.93</v>
      </c>
      <c r="L768" s="4">
        <v>20.77</v>
      </c>
    </row>
    <row r="769" spans="1:12">
      <c r="A769" s="1">
        <v>4</v>
      </c>
      <c r="B769">
        <v>2019</v>
      </c>
      <c r="C769" s="48" t="str">
        <f t="shared" si="11"/>
        <v>MFY20</v>
      </c>
      <c r="D769" t="s">
        <v>21</v>
      </c>
      <c r="E769" t="s">
        <v>12</v>
      </c>
      <c r="F769" t="s">
        <v>12</v>
      </c>
      <c r="G769" s="4">
        <v>2203780.5099999998</v>
      </c>
      <c r="H769" s="4">
        <v>2205650.17</v>
      </c>
      <c r="I769" s="4">
        <v>0</v>
      </c>
      <c r="J769" s="4">
        <v>2205650.17</v>
      </c>
      <c r="K769" s="4">
        <v>0</v>
      </c>
      <c r="L769" s="4">
        <v>0</v>
      </c>
    </row>
    <row r="770" spans="1:12">
      <c r="A770" s="1">
        <v>4</v>
      </c>
      <c r="B770">
        <v>2019</v>
      </c>
      <c r="C770" s="48" t="str">
        <f t="shared" si="11"/>
        <v>MFY20</v>
      </c>
      <c r="D770" t="s">
        <v>21</v>
      </c>
      <c r="E770" t="s">
        <v>13</v>
      </c>
      <c r="F770" t="s">
        <v>12</v>
      </c>
      <c r="G770" s="4">
        <v>229.43</v>
      </c>
      <c r="H770" s="4">
        <v>229.43</v>
      </c>
      <c r="I770" s="4">
        <v>0</v>
      </c>
      <c r="J770" s="4">
        <v>229.43</v>
      </c>
      <c r="K770" s="4">
        <v>0</v>
      </c>
      <c r="L770" s="4">
        <v>0</v>
      </c>
    </row>
    <row r="771" spans="1:12">
      <c r="A771" s="1">
        <v>4</v>
      </c>
      <c r="B771">
        <v>2019</v>
      </c>
      <c r="C771" s="48" t="str">
        <f t="shared" ref="C771:C834" si="12">"MFY"&amp;IF(A771&lt;2,RIGHT(B771,2),RIGHT(B771+1,2))</f>
        <v>MFY20</v>
      </c>
      <c r="D771" t="s">
        <v>22</v>
      </c>
      <c r="E771" t="s">
        <v>12</v>
      </c>
      <c r="F771" t="s">
        <v>12</v>
      </c>
      <c r="G771" s="4">
        <v>91364.46</v>
      </c>
      <c r="H771" s="4">
        <v>91601.45</v>
      </c>
      <c r="I771" s="4">
        <v>0</v>
      </c>
      <c r="J771" s="4">
        <v>91601.45</v>
      </c>
      <c r="K771" s="4">
        <v>0</v>
      </c>
      <c r="L771" s="4">
        <v>0</v>
      </c>
    </row>
    <row r="772" spans="1:12">
      <c r="A772" s="1">
        <v>4</v>
      </c>
      <c r="B772">
        <v>2019</v>
      </c>
      <c r="C772" s="48" t="str">
        <f t="shared" si="12"/>
        <v>MFY20</v>
      </c>
      <c r="D772" t="s">
        <v>23</v>
      </c>
      <c r="E772" t="s">
        <v>12</v>
      </c>
      <c r="F772" t="s">
        <v>12</v>
      </c>
      <c r="G772" s="4">
        <v>1188987.43</v>
      </c>
      <c r="H772" s="4">
        <v>1177022.24</v>
      </c>
      <c r="I772" s="4">
        <v>0</v>
      </c>
      <c r="J772" s="4">
        <v>1177022.24</v>
      </c>
      <c r="K772" s="4">
        <v>0</v>
      </c>
      <c r="L772" s="4">
        <v>0</v>
      </c>
    </row>
    <row r="773" spans="1:12">
      <c r="A773" s="1">
        <v>4</v>
      </c>
      <c r="B773">
        <v>2019</v>
      </c>
      <c r="C773" s="48" t="str">
        <f t="shared" si="12"/>
        <v>MFY20</v>
      </c>
      <c r="D773" t="s">
        <v>23</v>
      </c>
      <c r="E773" t="s">
        <v>13</v>
      </c>
      <c r="F773" t="s">
        <v>12</v>
      </c>
      <c r="G773" s="4">
        <v>14566.06</v>
      </c>
      <c r="H773" s="4">
        <v>14380.26</v>
      </c>
      <c r="I773" s="4">
        <v>0</v>
      </c>
      <c r="J773" s="4">
        <v>14380.26</v>
      </c>
      <c r="K773" s="4">
        <v>0</v>
      </c>
      <c r="L773" s="4">
        <v>0</v>
      </c>
    </row>
    <row r="774" spans="1:12">
      <c r="A774" s="1">
        <v>4</v>
      </c>
      <c r="B774">
        <v>2019</v>
      </c>
      <c r="C774" s="48" t="str">
        <f t="shared" si="12"/>
        <v>MFY20</v>
      </c>
      <c r="D774" t="s">
        <v>24</v>
      </c>
      <c r="E774" t="s">
        <v>12</v>
      </c>
      <c r="F774" t="s">
        <v>12</v>
      </c>
      <c r="G774" s="4">
        <v>188.63</v>
      </c>
      <c r="H774" s="4">
        <v>160.35</v>
      </c>
      <c r="I774" s="4">
        <v>0</v>
      </c>
      <c r="J774" s="4">
        <v>160.35</v>
      </c>
      <c r="K774" s="4">
        <v>0</v>
      </c>
      <c r="L774" s="4">
        <v>0</v>
      </c>
    </row>
    <row r="775" spans="1:12">
      <c r="A775" s="1">
        <v>4</v>
      </c>
      <c r="B775">
        <v>2019</v>
      </c>
      <c r="C775" s="48" t="str">
        <f t="shared" si="12"/>
        <v>MFY20</v>
      </c>
      <c r="D775" t="s">
        <v>25</v>
      </c>
      <c r="E775" t="s">
        <v>12</v>
      </c>
      <c r="F775" t="s">
        <v>12</v>
      </c>
      <c r="G775" s="4">
        <v>362004.83</v>
      </c>
      <c r="H775" s="4">
        <v>344770.31</v>
      </c>
      <c r="I775" s="4">
        <v>0</v>
      </c>
      <c r="J775" s="4">
        <v>338128.93</v>
      </c>
      <c r="K775" s="4">
        <v>6531.34</v>
      </c>
      <c r="L775" s="4">
        <v>0</v>
      </c>
    </row>
    <row r="776" spans="1:12">
      <c r="A776" s="1">
        <v>4</v>
      </c>
      <c r="B776">
        <v>2019</v>
      </c>
      <c r="C776" s="48" t="str">
        <f t="shared" si="12"/>
        <v>MFY20</v>
      </c>
      <c r="D776" t="s">
        <v>25</v>
      </c>
      <c r="E776" t="s">
        <v>13</v>
      </c>
      <c r="F776" t="s">
        <v>12</v>
      </c>
      <c r="G776" s="4">
        <v>568.08000000000004</v>
      </c>
      <c r="H776" s="4">
        <v>550.22</v>
      </c>
      <c r="I776" s="4">
        <v>0</v>
      </c>
      <c r="J776" s="4">
        <v>550.22</v>
      </c>
      <c r="K776" s="4">
        <v>0</v>
      </c>
      <c r="L776" s="4">
        <v>0</v>
      </c>
    </row>
    <row r="777" spans="1:12">
      <c r="A777" s="1">
        <v>4</v>
      </c>
      <c r="B777">
        <v>2019</v>
      </c>
      <c r="C777" s="48" t="str">
        <f t="shared" si="12"/>
        <v>MFY20</v>
      </c>
      <c r="D777" t="s">
        <v>26</v>
      </c>
      <c r="E777" t="s">
        <v>12</v>
      </c>
      <c r="F777" t="s">
        <v>12</v>
      </c>
      <c r="G777" s="4">
        <v>1522112.73</v>
      </c>
      <c r="H777" s="4">
        <v>20926.36</v>
      </c>
      <c r="I777" s="4">
        <v>0</v>
      </c>
      <c r="J777" s="4">
        <v>18806.47</v>
      </c>
      <c r="K777" s="4">
        <v>2119.89</v>
      </c>
      <c r="L777" s="4">
        <v>0</v>
      </c>
    </row>
    <row r="778" spans="1:12">
      <c r="A778" s="1">
        <v>4</v>
      </c>
      <c r="B778">
        <v>2019</v>
      </c>
      <c r="C778" s="48" t="str">
        <f t="shared" si="12"/>
        <v>MFY20</v>
      </c>
      <c r="D778" t="s">
        <v>26</v>
      </c>
      <c r="E778" t="s">
        <v>12</v>
      </c>
      <c r="F778" t="s">
        <v>13</v>
      </c>
      <c r="G778" s="4">
        <v>1402134.35</v>
      </c>
      <c r="H778" s="4">
        <v>0</v>
      </c>
      <c r="I778" s="4">
        <v>0</v>
      </c>
      <c r="J778" s="4">
        <v>0</v>
      </c>
      <c r="K778" s="4">
        <v>0</v>
      </c>
      <c r="L778" s="4">
        <v>0</v>
      </c>
    </row>
    <row r="779" spans="1:12">
      <c r="A779" s="1">
        <v>4</v>
      </c>
      <c r="B779">
        <v>2019</v>
      </c>
      <c r="C779" s="48" t="str">
        <f t="shared" si="12"/>
        <v>MFY20</v>
      </c>
      <c r="D779" t="s">
        <v>26</v>
      </c>
      <c r="E779" t="s">
        <v>13</v>
      </c>
      <c r="F779" t="s">
        <v>12</v>
      </c>
      <c r="G779" s="4">
        <v>157979.57</v>
      </c>
      <c r="H779" s="4">
        <v>8562.2099999999991</v>
      </c>
      <c r="I779" s="4">
        <v>0</v>
      </c>
      <c r="J779" s="4">
        <v>8530.07</v>
      </c>
      <c r="K779" s="4">
        <v>32.14</v>
      </c>
      <c r="L779" s="4">
        <v>0</v>
      </c>
    </row>
    <row r="780" spans="1:12">
      <c r="A780" s="1">
        <v>4</v>
      </c>
      <c r="B780">
        <v>2019</v>
      </c>
      <c r="C780" s="48" t="str">
        <f t="shared" si="12"/>
        <v>MFY20</v>
      </c>
      <c r="D780" t="s">
        <v>26</v>
      </c>
      <c r="E780" t="s">
        <v>13</v>
      </c>
      <c r="F780" t="s">
        <v>13</v>
      </c>
      <c r="G780" s="4">
        <v>1092.33</v>
      </c>
      <c r="H780" s="4">
        <v>0</v>
      </c>
      <c r="I780" s="4">
        <v>0</v>
      </c>
      <c r="J780" s="4">
        <v>0</v>
      </c>
      <c r="K780" s="4">
        <v>0</v>
      </c>
      <c r="L780" s="4">
        <v>0</v>
      </c>
    </row>
    <row r="781" spans="1:12">
      <c r="A781" s="1">
        <v>4</v>
      </c>
      <c r="B781">
        <v>2019</v>
      </c>
      <c r="C781" s="48" t="str">
        <f t="shared" si="12"/>
        <v>MFY20</v>
      </c>
      <c r="D781" t="s">
        <v>28</v>
      </c>
      <c r="E781" t="s">
        <v>12</v>
      </c>
      <c r="F781" t="s">
        <v>12</v>
      </c>
      <c r="G781" s="4">
        <v>2882.85</v>
      </c>
      <c r="H781" s="4">
        <v>100.09</v>
      </c>
      <c r="I781" s="4">
        <v>0</v>
      </c>
      <c r="J781" s="4">
        <v>100.09</v>
      </c>
      <c r="K781" s="4">
        <v>0</v>
      </c>
      <c r="L781" s="4">
        <v>0</v>
      </c>
    </row>
    <row r="782" spans="1:12">
      <c r="A782" s="1">
        <v>4</v>
      </c>
      <c r="B782">
        <v>2019</v>
      </c>
      <c r="C782" s="48" t="str">
        <f t="shared" si="12"/>
        <v>MFY20</v>
      </c>
      <c r="D782" t="s">
        <v>28</v>
      </c>
      <c r="E782" t="s">
        <v>13</v>
      </c>
      <c r="F782" t="s">
        <v>12</v>
      </c>
      <c r="G782" s="4">
        <v>2615.56</v>
      </c>
      <c r="H782" s="4">
        <v>34.630000000000003</v>
      </c>
      <c r="I782" s="4">
        <v>0</v>
      </c>
      <c r="J782" s="4">
        <v>34.630000000000003</v>
      </c>
      <c r="K782" s="4">
        <v>0</v>
      </c>
      <c r="L782" s="4">
        <v>0</v>
      </c>
    </row>
    <row r="783" spans="1:12">
      <c r="A783" s="1">
        <v>5</v>
      </c>
      <c r="B783">
        <v>2019</v>
      </c>
      <c r="C783" s="48" t="str">
        <f t="shared" si="12"/>
        <v>MFY20</v>
      </c>
      <c r="D783" t="s">
        <v>11</v>
      </c>
      <c r="E783" t="s">
        <v>12</v>
      </c>
      <c r="F783" t="s">
        <v>12</v>
      </c>
      <c r="G783" s="4">
        <v>30355816.199999999</v>
      </c>
      <c r="H783" s="4">
        <v>28908297.210000001</v>
      </c>
      <c r="I783" s="4">
        <v>1973.12</v>
      </c>
      <c r="J783" s="4">
        <v>28331903.039999999</v>
      </c>
      <c r="K783" s="4">
        <v>568586.93000000005</v>
      </c>
      <c r="L783" s="4">
        <v>346.99</v>
      </c>
    </row>
    <row r="784" spans="1:12">
      <c r="A784" s="1">
        <v>5</v>
      </c>
      <c r="B784">
        <v>2019</v>
      </c>
      <c r="C784" s="48" t="str">
        <f t="shared" si="12"/>
        <v>MFY20</v>
      </c>
      <c r="D784" t="s">
        <v>11</v>
      </c>
      <c r="E784" t="s">
        <v>13</v>
      </c>
      <c r="F784" t="s">
        <v>12</v>
      </c>
      <c r="G784" s="4">
        <v>139993</v>
      </c>
      <c r="H784" s="4">
        <v>81264.66</v>
      </c>
      <c r="I784" s="4">
        <v>0</v>
      </c>
      <c r="J784" s="4">
        <v>73454.38</v>
      </c>
      <c r="K784" s="4">
        <v>7805.17</v>
      </c>
      <c r="L784" s="4">
        <v>0</v>
      </c>
    </row>
    <row r="785" spans="1:12">
      <c r="A785" s="1">
        <v>5</v>
      </c>
      <c r="B785">
        <v>2019</v>
      </c>
      <c r="C785" s="48" t="str">
        <f t="shared" si="12"/>
        <v>MFY20</v>
      </c>
      <c r="D785" t="s">
        <v>14</v>
      </c>
      <c r="E785" t="s">
        <v>12</v>
      </c>
      <c r="F785" t="s">
        <v>12</v>
      </c>
      <c r="G785" s="4">
        <v>11960457.2828</v>
      </c>
      <c r="H785" s="4">
        <v>11828925.51</v>
      </c>
      <c r="I785" s="4">
        <v>0</v>
      </c>
      <c r="J785" s="4">
        <v>11724425.279999999</v>
      </c>
      <c r="K785" s="4">
        <v>103965.93</v>
      </c>
      <c r="L785" s="4">
        <v>0</v>
      </c>
    </row>
    <row r="786" spans="1:12">
      <c r="A786" s="1">
        <v>5</v>
      </c>
      <c r="B786">
        <v>2019</v>
      </c>
      <c r="C786" s="48" t="str">
        <f t="shared" si="12"/>
        <v>MFY20</v>
      </c>
      <c r="D786" t="s">
        <v>14</v>
      </c>
      <c r="E786" t="s">
        <v>13</v>
      </c>
      <c r="F786" t="s">
        <v>12</v>
      </c>
      <c r="G786" s="4">
        <v>1007188.13</v>
      </c>
      <c r="H786" s="4">
        <v>726069.54</v>
      </c>
      <c r="I786" s="4">
        <v>0</v>
      </c>
      <c r="J786" s="4">
        <v>691891.88</v>
      </c>
      <c r="K786" s="4">
        <v>33904.21</v>
      </c>
      <c r="L786" s="4">
        <v>0</v>
      </c>
    </row>
    <row r="787" spans="1:12">
      <c r="A787" s="1">
        <v>5</v>
      </c>
      <c r="B787">
        <v>2019</v>
      </c>
      <c r="C787" s="48" t="str">
        <f t="shared" si="12"/>
        <v>MFY20</v>
      </c>
      <c r="D787" t="s">
        <v>15</v>
      </c>
      <c r="E787" t="s">
        <v>12</v>
      </c>
      <c r="F787" t="s">
        <v>12</v>
      </c>
      <c r="G787" s="4">
        <v>1212766.42</v>
      </c>
      <c r="H787" s="4">
        <v>1276868.1399999999</v>
      </c>
      <c r="I787" s="4">
        <v>0</v>
      </c>
      <c r="J787" s="4">
        <v>1271397.6499999999</v>
      </c>
      <c r="K787" s="4">
        <v>5470.49</v>
      </c>
      <c r="L787" s="4">
        <v>0</v>
      </c>
    </row>
    <row r="788" spans="1:12">
      <c r="A788" s="1">
        <v>5</v>
      </c>
      <c r="B788">
        <v>2019</v>
      </c>
      <c r="C788" s="48" t="str">
        <f t="shared" si="12"/>
        <v>MFY20</v>
      </c>
      <c r="D788" t="s">
        <v>15</v>
      </c>
      <c r="E788" t="s">
        <v>13</v>
      </c>
      <c r="F788" t="s">
        <v>12</v>
      </c>
      <c r="G788" s="4">
        <v>19478.39</v>
      </c>
      <c r="H788" s="4">
        <v>18478.23</v>
      </c>
      <c r="I788" s="4">
        <v>0</v>
      </c>
      <c r="J788" s="4">
        <v>18478.23</v>
      </c>
      <c r="K788" s="4">
        <v>0</v>
      </c>
      <c r="L788" s="4">
        <v>0</v>
      </c>
    </row>
    <row r="789" spans="1:12">
      <c r="A789" s="1">
        <v>5</v>
      </c>
      <c r="B789">
        <v>2019</v>
      </c>
      <c r="C789" s="48" t="str">
        <f t="shared" si="12"/>
        <v>MFY20</v>
      </c>
      <c r="D789" t="s">
        <v>16</v>
      </c>
      <c r="E789" t="s">
        <v>12</v>
      </c>
      <c r="F789" t="s">
        <v>12</v>
      </c>
      <c r="G789" s="4">
        <v>380760.25</v>
      </c>
      <c r="H789" s="4">
        <v>377307.84</v>
      </c>
      <c r="I789" s="4">
        <v>0</v>
      </c>
      <c r="J789" s="4">
        <v>377305.52</v>
      </c>
      <c r="K789" s="4">
        <v>2.3199999999999998</v>
      </c>
      <c r="L789" s="4">
        <v>0</v>
      </c>
    </row>
    <row r="790" spans="1:12">
      <c r="A790" s="1">
        <v>5</v>
      </c>
      <c r="B790">
        <v>2019</v>
      </c>
      <c r="C790" s="48" t="str">
        <f t="shared" si="12"/>
        <v>MFY20</v>
      </c>
      <c r="D790" t="s">
        <v>16</v>
      </c>
      <c r="E790" t="s">
        <v>13</v>
      </c>
      <c r="F790" t="s">
        <v>12</v>
      </c>
      <c r="G790" s="4">
        <v>191673.76</v>
      </c>
      <c r="H790" s="4">
        <v>156379.01999999999</v>
      </c>
      <c r="I790" s="4">
        <v>0</v>
      </c>
      <c r="J790" s="4">
        <v>146534.32999999999</v>
      </c>
      <c r="K790" s="4">
        <v>9844.69</v>
      </c>
      <c r="L790" s="4">
        <v>0</v>
      </c>
    </row>
    <row r="791" spans="1:12">
      <c r="A791" s="1">
        <v>5</v>
      </c>
      <c r="B791">
        <v>2019</v>
      </c>
      <c r="C791" s="48" t="str">
        <f t="shared" si="12"/>
        <v>MFY20</v>
      </c>
      <c r="D791" t="s">
        <v>17</v>
      </c>
      <c r="E791" t="s">
        <v>12</v>
      </c>
      <c r="F791" t="s">
        <v>12</v>
      </c>
      <c r="G791" s="4">
        <v>1015678.84</v>
      </c>
      <c r="H791" s="4">
        <v>1002010.29</v>
      </c>
      <c r="I791" s="4">
        <v>0</v>
      </c>
      <c r="J791" s="4">
        <v>1002010.29</v>
      </c>
      <c r="K791" s="4">
        <v>0</v>
      </c>
      <c r="L791" s="4">
        <v>0</v>
      </c>
    </row>
    <row r="792" spans="1:12">
      <c r="A792" s="1">
        <v>5</v>
      </c>
      <c r="B792">
        <v>2019</v>
      </c>
      <c r="C792" s="48" t="str">
        <f t="shared" si="12"/>
        <v>MFY20</v>
      </c>
      <c r="D792" t="s">
        <v>17</v>
      </c>
      <c r="E792" t="s">
        <v>13</v>
      </c>
      <c r="F792" t="s">
        <v>12</v>
      </c>
      <c r="G792" s="4">
        <v>46103.06</v>
      </c>
      <c r="H792" s="4">
        <v>23628.71</v>
      </c>
      <c r="I792" s="4">
        <v>0</v>
      </c>
      <c r="J792" s="4">
        <v>23477.57</v>
      </c>
      <c r="K792" s="4">
        <v>151.13999999999999</v>
      </c>
      <c r="L792" s="4">
        <v>0</v>
      </c>
    </row>
    <row r="793" spans="1:12">
      <c r="A793" s="1">
        <v>5</v>
      </c>
      <c r="B793">
        <v>2019</v>
      </c>
      <c r="C793" s="48" t="str">
        <f t="shared" si="12"/>
        <v>MFY20</v>
      </c>
      <c r="D793" t="s">
        <v>18</v>
      </c>
      <c r="E793" t="s">
        <v>12</v>
      </c>
      <c r="F793" t="s">
        <v>12</v>
      </c>
      <c r="G793" s="4">
        <v>703584.23</v>
      </c>
      <c r="H793" s="4">
        <v>723842.23</v>
      </c>
      <c r="I793" s="4">
        <v>0</v>
      </c>
      <c r="J793" s="4">
        <v>723762.31</v>
      </c>
      <c r="K793" s="4">
        <v>79.92</v>
      </c>
      <c r="L793" s="4">
        <v>0</v>
      </c>
    </row>
    <row r="794" spans="1:12">
      <c r="A794" s="1">
        <v>5</v>
      </c>
      <c r="B794">
        <v>2019</v>
      </c>
      <c r="C794" s="48" t="str">
        <f t="shared" si="12"/>
        <v>MFY20</v>
      </c>
      <c r="D794" t="s">
        <v>18</v>
      </c>
      <c r="E794" t="s">
        <v>13</v>
      </c>
      <c r="F794" t="s">
        <v>12</v>
      </c>
      <c r="G794" s="4">
        <v>2970.93</v>
      </c>
      <c r="H794" s="4">
        <v>2825.36</v>
      </c>
      <c r="I794" s="4">
        <v>0</v>
      </c>
      <c r="J794" s="4">
        <v>2825.36</v>
      </c>
      <c r="K794" s="4">
        <v>0</v>
      </c>
      <c r="L794" s="4">
        <v>0</v>
      </c>
    </row>
    <row r="795" spans="1:12">
      <c r="A795" s="1">
        <v>5</v>
      </c>
      <c r="B795">
        <v>2019</v>
      </c>
      <c r="C795" s="48" t="str">
        <f t="shared" si="12"/>
        <v>MFY20</v>
      </c>
      <c r="D795" t="s">
        <v>19</v>
      </c>
      <c r="E795" t="s">
        <v>12</v>
      </c>
      <c r="F795" t="s">
        <v>12</v>
      </c>
      <c r="G795" s="4">
        <v>565147.03</v>
      </c>
      <c r="H795" s="4">
        <v>561978.72</v>
      </c>
      <c r="I795" s="4">
        <v>0</v>
      </c>
      <c r="J795" s="4">
        <v>561978.72</v>
      </c>
      <c r="K795" s="4">
        <v>0</v>
      </c>
      <c r="L795" s="4">
        <v>0</v>
      </c>
    </row>
    <row r="796" spans="1:12">
      <c r="A796" s="1">
        <v>5</v>
      </c>
      <c r="B796">
        <v>2019</v>
      </c>
      <c r="C796" s="48" t="str">
        <f t="shared" si="12"/>
        <v>MFY20</v>
      </c>
      <c r="D796" t="s">
        <v>19</v>
      </c>
      <c r="E796" t="s">
        <v>13</v>
      </c>
      <c r="F796" t="s">
        <v>12</v>
      </c>
      <c r="G796" s="4">
        <v>15717.98</v>
      </c>
      <c r="H796" s="4">
        <v>15717.98</v>
      </c>
      <c r="I796" s="4">
        <v>0</v>
      </c>
      <c r="J796" s="4">
        <v>15717.98</v>
      </c>
      <c r="K796" s="4">
        <v>0</v>
      </c>
      <c r="L796" s="4">
        <v>0</v>
      </c>
    </row>
    <row r="797" spans="1:12">
      <c r="A797" s="1">
        <v>5</v>
      </c>
      <c r="B797">
        <v>2019</v>
      </c>
      <c r="C797" s="48" t="str">
        <f t="shared" si="12"/>
        <v>MFY20</v>
      </c>
      <c r="D797" t="s">
        <v>20</v>
      </c>
      <c r="E797" t="s">
        <v>12</v>
      </c>
      <c r="F797" t="s">
        <v>12</v>
      </c>
      <c r="G797" s="4">
        <v>1013662.31</v>
      </c>
      <c r="H797" s="4">
        <v>933084.54</v>
      </c>
      <c r="I797" s="4">
        <v>0</v>
      </c>
      <c r="J797" s="4">
        <v>918040.39</v>
      </c>
      <c r="K797" s="4">
        <v>14915.32</v>
      </c>
      <c r="L797" s="4">
        <v>20.77</v>
      </c>
    </row>
    <row r="798" spans="1:12">
      <c r="A798" s="1">
        <v>5</v>
      </c>
      <c r="B798">
        <v>2019</v>
      </c>
      <c r="C798" s="48" t="str">
        <f t="shared" si="12"/>
        <v>MFY20</v>
      </c>
      <c r="D798" t="s">
        <v>21</v>
      </c>
      <c r="E798" t="s">
        <v>12</v>
      </c>
      <c r="F798" t="s">
        <v>12</v>
      </c>
      <c r="G798" s="4">
        <v>2321935.13</v>
      </c>
      <c r="H798" s="4">
        <v>2302363.39</v>
      </c>
      <c r="I798" s="4">
        <v>0</v>
      </c>
      <c r="J798" s="4">
        <v>2301060.2200000002</v>
      </c>
      <c r="K798" s="4">
        <v>1303.17</v>
      </c>
      <c r="L798" s="4">
        <v>0</v>
      </c>
    </row>
    <row r="799" spans="1:12">
      <c r="A799" s="1">
        <v>5</v>
      </c>
      <c r="B799">
        <v>2019</v>
      </c>
      <c r="C799" s="48" t="str">
        <f t="shared" si="12"/>
        <v>MFY20</v>
      </c>
      <c r="D799" t="s">
        <v>21</v>
      </c>
      <c r="E799" t="s">
        <v>13</v>
      </c>
      <c r="F799" t="s">
        <v>12</v>
      </c>
      <c r="G799" s="4">
        <v>229.43</v>
      </c>
      <c r="H799" s="4">
        <v>2712.35</v>
      </c>
      <c r="I799" s="4">
        <v>0</v>
      </c>
      <c r="J799" s="4">
        <v>2712.35</v>
      </c>
      <c r="K799" s="4">
        <v>0</v>
      </c>
      <c r="L799" s="4">
        <v>0</v>
      </c>
    </row>
    <row r="800" spans="1:12">
      <c r="A800" s="1">
        <v>5</v>
      </c>
      <c r="B800">
        <v>2019</v>
      </c>
      <c r="C800" s="48" t="str">
        <f t="shared" si="12"/>
        <v>MFY20</v>
      </c>
      <c r="D800" t="s">
        <v>22</v>
      </c>
      <c r="E800" t="s">
        <v>12</v>
      </c>
      <c r="F800" t="s">
        <v>12</v>
      </c>
      <c r="G800" s="4">
        <v>82642.52</v>
      </c>
      <c r="H800" s="4">
        <v>86943.53</v>
      </c>
      <c r="I800" s="4">
        <v>0</v>
      </c>
      <c r="J800" s="4">
        <v>86943.53</v>
      </c>
      <c r="K800" s="4">
        <v>0</v>
      </c>
      <c r="L800" s="4">
        <v>0</v>
      </c>
    </row>
    <row r="801" spans="1:12">
      <c r="A801" s="1">
        <v>5</v>
      </c>
      <c r="B801">
        <v>2019</v>
      </c>
      <c r="C801" s="48" t="str">
        <f t="shared" si="12"/>
        <v>MFY20</v>
      </c>
      <c r="D801" t="s">
        <v>23</v>
      </c>
      <c r="E801" t="s">
        <v>12</v>
      </c>
      <c r="F801" t="s">
        <v>12</v>
      </c>
      <c r="G801" s="4">
        <v>1306615.71</v>
      </c>
      <c r="H801" s="4">
        <v>1307687.8400000001</v>
      </c>
      <c r="I801" s="4">
        <v>0</v>
      </c>
      <c r="J801" s="4">
        <v>1307687.8400000001</v>
      </c>
      <c r="K801" s="4">
        <v>0</v>
      </c>
      <c r="L801" s="4">
        <v>0</v>
      </c>
    </row>
    <row r="802" spans="1:12">
      <c r="A802" s="1">
        <v>5</v>
      </c>
      <c r="B802">
        <v>2019</v>
      </c>
      <c r="C802" s="48" t="str">
        <f t="shared" si="12"/>
        <v>MFY20</v>
      </c>
      <c r="D802" t="s">
        <v>23</v>
      </c>
      <c r="E802" t="s">
        <v>13</v>
      </c>
      <c r="F802" t="s">
        <v>12</v>
      </c>
      <c r="G802" s="4">
        <v>14818.83</v>
      </c>
      <c r="H802" s="4">
        <v>14688.54</v>
      </c>
      <c r="I802" s="4">
        <v>0</v>
      </c>
      <c r="J802" s="4">
        <v>14688.54</v>
      </c>
      <c r="K802" s="4">
        <v>0</v>
      </c>
      <c r="L802" s="4">
        <v>0</v>
      </c>
    </row>
    <row r="803" spans="1:12">
      <c r="A803" s="1">
        <v>5</v>
      </c>
      <c r="B803">
        <v>2019</v>
      </c>
      <c r="C803" s="48" t="str">
        <f t="shared" si="12"/>
        <v>MFY20</v>
      </c>
      <c r="D803" t="s">
        <v>24</v>
      </c>
      <c r="E803" t="s">
        <v>12</v>
      </c>
      <c r="F803" t="s">
        <v>12</v>
      </c>
      <c r="G803" s="4">
        <v>211.74</v>
      </c>
      <c r="H803" s="4">
        <v>168.09</v>
      </c>
      <c r="I803" s="4">
        <v>0</v>
      </c>
      <c r="J803" s="4">
        <v>168.09</v>
      </c>
      <c r="K803" s="4">
        <v>0</v>
      </c>
      <c r="L803" s="4">
        <v>0</v>
      </c>
    </row>
    <row r="804" spans="1:12">
      <c r="A804" s="1">
        <v>5</v>
      </c>
      <c r="B804">
        <v>2019</v>
      </c>
      <c r="C804" s="48" t="str">
        <f t="shared" si="12"/>
        <v>MFY20</v>
      </c>
      <c r="D804" t="s">
        <v>25</v>
      </c>
      <c r="E804" t="s">
        <v>12</v>
      </c>
      <c r="F804" t="s">
        <v>12</v>
      </c>
      <c r="G804" s="4">
        <v>359586.72</v>
      </c>
      <c r="H804" s="4">
        <v>342720.85</v>
      </c>
      <c r="I804" s="4">
        <v>0</v>
      </c>
      <c r="J804" s="4">
        <v>337629.9</v>
      </c>
      <c r="K804" s="4">
        <v>5063.6499999999996</v>
      </c>
      <c r="L804" s="4">
        <v>0</v>
      </c>
    </row>
    <row r="805" spans="1:12">
      <c r="A805" s="1">
        <v>5</v>
      </c>
      <c r="B805">
        <v>2019</v>
      </c>
      <c r="C805" s="48" t="str">
        <f t="shared" si="12"/>
        <v>MFY20</v>
      </c>
      <c r="D805" t="s">
        <v>25</v>
      </c>
      <c r="E805" t="s">
        <v>13</v>
      </c>
      <c r="F805" t="s">
        <v>12</v>
      </c>
      <c r="G805" s="4">
        <v>552.54999999999995</v>
      </c>
      <c r="H805" s="4">
        <v>534.69000000000005</v>
      </c>
      <c r="I805" s="4">
        <v>0</v>
      </c>
      <c r="J805" s="4">
        <v>534.69000000000005</v>
      </c>
      <c r="K805" s="4">
        <v>0</v>
      </c>
      <c r="L805" s="4">
        <v>0</v>
      </c>
    </row>
    <row r="806" spans="1:12">
      <c r="A806" s="1">
        <v>5</v>
      </c>
      <c r="B806">
        <v>2019</v>
      </c>
      <c r="C806" s="48" t="str">
        <f t="shared" si="12"/>
        <v>MFY20</v>
      </c>
      <c r="D806" t="s">
        <v>26</v>
      </c>
      <c r="E806" t="s">
        <v>12</v>
      </c>
      <c r="F806" t="s">
        <v>12</v>
      </c>
      <c r="G806" s="4">
        <v>1676163.39</v>
      </c>
      <c r="H806" s="4">
        <v>24199.47</v>
      </c>
      <c r="I806" s="4">
        <v>0</v>
      </c>
      <c r="J806" s="4">
        <v>22040.28</v>
      </c>
      <c r="K806" s="4">
        <v>2159.19</v>
      </c>
      <c r="L806" s="4">
        <v>0</v>
      </c>
    </row>
    <row r="807" spans="1:12">
      <c r="A807" s="1">
        <v>5</v>
      </c>
      <c r="B807">
        <v>2019</v>
      </c>
      <c r="C807" s="48" t="str">
        <f t="shared" si="12"/>
        <v>MFY20</v>
      </c>
      <c r="D807" t="s">
        <v>26</v>
      </c>
      <c r="E807" t="s">
        <v>12</v>
      </c>
      <c r="F807" t="s">
        <v>13</v>
      </c>
      <c r="G807" s="4">
        <v>1828556.3</v>
      </c>
      <c r="H807" s="4">
        <v>0</v>
      </c>
      <c r="I807" s="4">
        <v>0</v>
      </c>
      <c r="J807" s="4">
        <v>0</v>
      </c>
      <c r="K807" s="4">
        <v>0</v>
      </c>
      <c r="L807" s="4">
        <v>0</v>
      </c>
    </row>
    <row r="808" spans="1:12">
      <c r="A808" s="1">
        <v>5</v>
      </c>
      <c r="B808">
        <v>2019</v>
      </c>
      <c r="C808" s="48" t="str">
        <f t="shared" si="12"/>
        <v>MFY20</v>
      </c>
      <c r="D808" t="s">
        <v>26</v>
      </c>
      <c r="E808" t="s">
        <v>13</v>
      </c>
      <c r="F808" t="s">
        <v>12</v>
      </c>
      <c r="G808" s="4">
        <v>159801.26999999999</v>
      </c>
      <c r="H808" s="4">
        <v>8570.4500000000007</v>
      </c>
      <c r="I808" s="4">
        <v>0</v>
      </c>
      <c r="J808" s="4">
        <v>8538.31</v>
      </c>
      <c r="K808" s="4">
        <v>32.14</v>
      </c>
      <c r="L808" s="4">
        <v>0</v>
      </c>
    </row>
    <row r="809" spans="1:12">
      <c r="A809" s="1">
        <v>5</v>
      </c>
      <c r="B809">
        <v>2019</v>
      </c>
      <c r="C809" s="48" t="str">
        <f t="shared" si="12"/>
        <v>MFY20</v>
      </c>
      <c r="D809" t="s">
        <v>26</v>
      </c>
      <c r="E809" t="s">
        <v>13</v>
      </c>
      <c r="F809" t="s">
        <v>13</v>
      </c>
      <c r="G809" s="4">
        <v>1092.33</v>
      </c>
      <c r="H809" s="4">
        <v>0</v>
      </c>
      <c r="I809" s="4">
        <v>0</v>
      </c>
      <c r="J809" s="4">
        <v>0</v>
      </c>
      <c r="K809" s="4">
        <v>0</v>
      </c>
      <c r="L809" s="4">
        <v>0</v>
      </c>
    </row>
    <row r="810" spans="1:12">
      <c r="A810" s="1">
        <v>5</v>
      </c>
      <c r="B810">
        <v>2019</v>
      </c>
      <c r="C810" s="48" t="str">
        <f t="shared" si="12"/>
        <v>MFY20</v>
      </c>
      <c r="D810" t="s">
        <v>28</v>
      </c>
      <c r="E810" t="s">
        <v>12</v>
      </c>
      <c r="F810" t="s">
        <v>12</v>
      </c>
      <c r="G810" s="4">
        <v>2867.35</v>
      </c>
      <c r="H810" s="4">
        <v>105.59</v>
      </c>
      <c r="I810" s="4">
        <v>0</v>
      </c>
      <c r="J810" s="4">
        <v>105.59</v>
      </c>
      <c r="K810" s="4">
        <v>0</v>
      </c>
      <c r="L810" s="4">
        <v>0</v>
      </c>
    </row>
    <row r="811" spans="1:12">
      <c r="A811" s="1">
        <v>5</v>
      </c>
      <c r="B811">
        <v>2019</v>
      </c>
      <c r="C811" s="48" t="str">
        <f t="shared" si="12"/>
        <v>MFY20</v>
      </c>
      <c r="D811" t="s">
        <v>28</v>
      </c>
      <c r="E811" t="s">
        <v>13</v>
      </c>
      <c r="F811" t="s">
        <v>12</v>
      </c>
      <c r="G811" s="4">
        <v>2615.56</v>
      </c>
      <c r="H811" s="4">
        <v>34.630000000000003</v>
      </c>
      <c r="I811" s="4">
        <v>0</v>
      </c>
      <c r="J811" s="4">
        <v>34.630000000000003</v>
      </c>
      <c r="K811" s="4">
        <v>0</v>
      </c>
      <c r="L811" s="4">
        <v>0</v>
      </c>
    </row>
    <row r="812" spans="1:12">
      <c r="A812" s="1">
        <v>6</v>
      </c>
      <c r="B812">
        <v>2019</v>
      </c>
      <c r="C812" s="48" t="str">
        <f t="shared" si="12"/>
        <v>MFY20</v>
      </c>
      <c r="D812" t="s">
        <v>11</v>
      </c>
      <c r="E812" t="s">
        <v>12</v>
      </c>
      <c r="F812" t="s">
        <v>12</v>
      </c>
      <c r="G812" s="4">
        <v>31180530.460000001</v>
      </c>
      <c r="H812" s="4">
        <v>29761507.73</v>
      </c>
      <c r="I812" s="4">
        <v>32531.5</v>
      </c>
      <c r="J812" s="4">
        <v>29004264.16</v>
      </c>
      <c r="K812" s="4">
        <v>715628.53</v>
      </c>
      <c r="L812" s="4">
        <v>407.84</v>
      </c>
    </row>
    <row r="813" spans="1:12">
      <c r="A813" s="1">
        <v>6</v>
      </c>
      <c r="B813">
        <v>2019</v>
      </c>
      <c r="C813" s="48" t="str">
        <f t="shared" si="12"/>
        <v>MFY20</v>
      </c>
      <c r="D813" t="s">
        <v>11</v>
      </c>
      <c r="E813" t="s">
        <v>13</v>
      </c>
      <c r="F813" t="s">
        <v>12</v>
      </c>
      <c r="G813" s="4">
        <v>118664.59</v>
      </c>
      <c r="H813" s="4">
        <v>84022.22</v>
      </c>
      <c r="I813" s="4">
        <v>0</v>
      </c>
      <c r="J813" s="4">
        <v>75539.63</v>
      </c>
      <c r="K813" s="4">
        <v>8482.59</v>
      </c>
      <c r="L813" s="4">
        <v>0</v>
      </c>
    </row>
    <row r="814" spans="1:12">
      <c r="A814" s="1">
        <v>6</v>
      </c>
      <c r="B814">
        <v>2019</v>
      </c>
      <c r="C814" s="48" t="str">
        <f t="shared" si="12"/>
        <v>MFY20</v>
      </c>
      <c r="D814" t="s">
        <v>14</v>
      </c>
      <c r="E814" t="s">
        <v>12</v>
      </c>
      <c r="F814" t="s">
        <v>12</v>
      </c>
      <c r="G814" s="4">
        <v>12344992.476199999</v>
      </c>
      <c r="H814" s="4">
        <v>11893224.74</v>
      </c>
      <c r="I814" s="4">
        <v>1185.78</v>
      </c>
      <c r="J814" s="4">
        <v>11804141.25</v>
      </c>
      <c r="K814" s="4">
        <v>87406.41</v>
      </c>
      <c r="L814" s="4">
        <v>0</v>
      </c>
    </row>
    <row r="815" spans="1:12">
      <c r="A815" s="1">
        <v>6</v>
      </c>
      <c r="B815">
        <v>2019</v>
      </c>
      <c r="C815" s="48" t="str">
        <f t="shared" si="12"/>
        <v>MFY20</v>
      </c>
      <c r="D815" t="s">
        <v>14</v>
      </c>
      <c r="E815" t="s">
        <v>13</v>
      </c>
      <c r="F815" t="s">
        <v>12</v>
      </c>
      <c r="G815" s="4">
        <v>1075439.19</v>
      </c>
      <c r="H815" s="4">
        <v>758199.82</v>
      </c>
      <c r="I815" s="4">
        <v>0</v>
      </c>
      <c r="J815" s="4">
        <v>723965.79</v>
      </c>
      <c r="K815" s="4">
        <v>33960.58</v>
      </c>
      <c r="L815" s="4">
        <v>0</v>
      </c>
    </row>
    <row r="816" spans="1:12">
      <c r="A816" s="1">
        <v>6</v>
      </c>
      <c r="B816">
        <v>2019</v>
      </c>
      <c r="C816" s="48" t="str">
        <f t="shared" si="12"/>
        <v>MFY20</v>
      </c>
      <c r="D816" t="s">
        <v>15</v>
      </c>
      <c r="E816" t="s">
        <v>12</v>
      </c>
      <c r="F816" t="s">
        <v>12</v>
      </c>
      <c r="G816" s="4">
        <v>1335646.02</v>
      </c>
      <c r="H816" s="4">
        <v>1316581.8999999999</v>
      </c>
      <c r="I816" s="4">
        <v>0</v>
      </c>
      <c r="J816" s="4">
        <v>1311042.8600000001</v>
      </c>
      <c r="K816" s="4">
        <v>5539.04</v>
      </c>
      <c r="L816" s="4">
        <v>0</v>
      </c>
    </row>
    <row r="817" spans="1:12">
      <c r="A817" s="1">
        <v>6</v>
      </c>
      <c r="B817">
        <v>2019</v>
      </c>
      <c r="C817" s="48" t="str">
        <f t="shared" si="12"/>
        <v>MFY20</v>
      </c>
      <c r="D817" t="s">
        <v>15</v>
      </c>
      <c r="E817" t="s">
        <v>13</v>
      </c>
      <c r="F817" t="s">
        <v>12</v>
      </c>
      <c r="G817" s="4">
        <v>24832.25</v>
      </c>
      <c r="H817" s="4">
        <v>23981.23</v>
      </c>
      <c r="I817" s="4">
        <v>0</v>
      </c>
      <c r="J817" s="4">
        <v>23981.23</v>
      </c>
      <c r="K817" s="4">
        <v>0</v>
      </c>
      <c r="L817" s="4">
        <v>0</v>
      </c>
    </row>
    <row r="818" spans="1:12">
      <c r="A818" s="1">
        <v>6</v>
      </c>
      <c r="B818">
        <v>2019</v>
      </c>
      <c r="C818" s="48" t="str">
        <f t="shared" si="12"/>
        <v>MFY20</v>
      </c>
      <c r="D818" t="s">
        <v>16</v>
      </c>
      <c r="E818" t="s">
        <v>12</v>
      </c>
      <c r="F818" t="s">
        <v>12</v>
      </c>
      <c r="G818" s="4">
        <v>366821.22</v>
      </c>
      <c r="H818" s="4">
        <v>368130.18</v>
      </c>
      <c r="I818" s="4">
        <v>0</v>
      </c>
      <c r="J818" s="4">
        <v>367018.27</v>
      </c>
      <c r="K818" s="4">
        <v>1111.9100000000001</v>
      </c>
      <c r="L818" s="4">
        <v>0</v>
      </c>
    </row>
    <row r="819" spans="1:12">
      <c r="A819" s="1">
        <v>6</v>
      </c>
      <c r="B819">
        <v>2019</v>
      </c>
      <c r="C819" s="48" t="str">
        <f t="shared" si="12"/>
        <v>MFY20</v>
      </c>
      <c r="D819" t="s">
        <v>16</v>
      </c>
      <c r="E819" t="s">
        <v>13</v>
      </c>
      <c r="F819" t="s">
        <v>12</v>
      </c>
      <c r="G819" s="4">
        <v>202730.23</v>
      </c>
      <c r="H819" s="4">
        <v>152623.59</v>
      </c>
      <c r="I819" s="4">
        <v>0</v>
      </c>
      <c r="J819" s="4">
        <v>138922.92000000001</v>
      </c>
      <c r="K819" s="4">
        <v>13700.67</v>
      </c>
      <c r="L819" s="4">
        <v>0</v>
      </c>
    </row>
    <row r="820" spans="1:12">
      <c r="A820" s="1">
        <v>6</v>
      </c>
      <c r="B820">
        <v>2019</v>
      </c>
      <c r="C820" s="48" t="str">
        <f t="shared" si="12"/>
        <v>MFY20</v>
      </c>
      <c r="D820" t="s">
        <v>17</v>
      </c>
      <c r="E820" t="s">
        <v>12</v>
      </c>
      <c r="F820" t="s">
        <v>12</v>
      </c>
      <c r="G820" s="4">
        <v>1353758.06</v>
      </c>
      <c r="H820" s="4">
        <v>1348045.63</v>
      </c>
      <c r="I820" s="4">
        <v>0</v>
      </c>
      <c r="J820" s="4">
        <v>1348045.63</v>
      </c>
      <c r="K820" s="4">
        <v>0</v>
      </c>
      <c r="L820" s="4">
        <v>0</v>
      </c>
    </row>
    <row r="821" spans="1:12">
      <c r="A821" s="1">
        <v>6</v>
      </c>
      <c r="B821">
        <v>2019</v>
      </c>
      <c r="C821" s="48" t="str">
        <f t="shared" si="12"/>
        <v>MFY20</v>
      </c>
      <c r="D821" t="s">
        <v>17</v>
      </c>
      <c r="E821" t="s">
        <v>13</v>
      </c>
      <c r="F821" t="s">
        <v>12</v>
      </c>
      <c r="G821" s="4">
        <v>44960.05</v>
      </c>
      <c r="H821" s="4">
        <v>23605.8</v>
      </c>
      <c r="I821" s="4">
        <v>0</v>
      </c>
      <c r="J821" s="4">
        <v>23454.66</v>
      </c>
      <c r="K821" s="4">
        <v>151.13999999999999</v>
      </c>
      <c r="L821" s="4">
        <v>0</v>
      </c>
    </row>
    <row r="822" spans="1:12">
      <c r="A822" s="1">
        <v>6</v>
      </c>
      <c r="B822">
        <v>2019</v>
      </c>
      <c r="C822" s="48" t="str">
        <f t="shared" si="12"/>
        <v>MFY20</v>
      </c>
      <c r="D822" t="s">
        <v>18</v>
      </c>
      <c r="E822" t="s">
        <v>12</v>
      </c>
      <c r="F822" t="s">
        <v>12</v>
      </c>
      <c r="G822" s="4">
        <v>788548.93</v>
      </c>
      <c r="H822" s="4">
        <v>776153.89</v>
      </c>
      <c r="I822" s="4">
        <v>0</v>
      </c>
      <c r="J822" s="4">
        <v>775855.96</v>
      </c>
      <c r="K822" s="4">
        <v>297.93</v>
      </c>
      <c r="L822" s="4">
        <v>0</v>
      </c>
    </row>
    <row r="823" spans="1:12">
      <c r="A823" s="1">
        <v>6</v>
      </c>
      <c r="B823">
        <v>2019</v>
      </c>
      <c r="C823" s="48" t="str">
        <f t="shared" si="12"/>
        <v>MFY20</v>
      </c>
      <c r="D823" t="s">
        <v>18</v>
      </c>
      <c r="E823" t="s">
        <v>13</v>
      </c>
      <c r="F823" t="s">
        <v>12</v>
      </c>
      <c r="G823" s="4">
        <v>2986.74</v>
      </c>
      <c r="H823" s="4">
        <v>2832.74</v>
      </c>
      <c r="I823" s="4">
        <v>0</v>
      </c>
      <c r="J823" s="4">
        <v>2832.74</v>
      </c>
      <c r="K823" s="4">
        <v>0</v>
      </c>
      <c r="L823" s="4">
        <v>0</v>
      </c>
    </row>
    <row r="824" spans="1:12">
      <c r="A824" s="1">
        <v>6</v>
      </c>
      <c r="B824">
        <v>2019</v>
      </c>
      <c r="C824" s="48" t="str">
        <f t="shared" si="12"/>
        <v>MFY20</v>
      </c>
      <c r="D824" t="s">
        <v>19</v>
      </c>
      <c r="E824" t="s">
        <v>12</v>
      </c>
      <c r="F824" t="s">
        <v>12</v>
      </c>
      <c r="G824" s="4">
        <v>489734.94</v>
      </c>
      <c r="H824" s="4">
        <v>489734.94</v>
      </c>
      <c r="I824" s="4">
        <v>0</v>
      </c>
      <c r="J824" s="4">
        <v>489734.94</v>
      </c>
      <c r="K824" s="4">
        <v>0</v>
      </c>
      <c r="L824" s="4">
        <v>0</v>
      </c>
    </row>
    <row r="825" spans="1:12">
      <c r="A825" s="1">
        <v>6</v>
      </c>
      <c r="B825">
        <v>2019</v>
      </c>
      <c r="C825" s="48" t="str">
        <f t="shared" si="12"/>
        <v>MFY20</v>
      </c>
      <c r="D825" t="s">
        <v>19</v>
      </c>
      <c r="E825" t="s">
        <v>13</v>
      </c>
      <c r="F825" t="s">
        <v>12</v>
      </c>
      <c r="G825" s="4">
        <v>16680.39</v>
      </c>
      <c r="H825" s="4">
        <v>16680.39</v>
      </c>
      <c r="I825" s="4">
        <v>0</v>
      </c>
      <c r="J825" s="4">
        <v>16680.39</v>
      </c>
      <c r="K825" s="4">
        <v>0</v>
      </c>
      <c r="L825" s="4">
        <v>0</v>
      </c>
    </row>
    <row r="826" spans="1:12">
      <c r="A826" s="1">
        <v>6</v>
      </c>
      <c r="B826">
        <v>2019</v>
      </c>
      <c r="C826" s="48" t="str">
        <f t="shared" si="12"/>
        <v>MFY20</v>
      </c>
      <c r="D826" t="s">
        <v>20</v>
      </c>
      <c r="E826" t="s">
        <v>12</v>
      </c>
      <c r="F826" t="s">
        <v>12</v>
      </c>
      <c r="G826" s="4">
        <v>996546.54</v>
      </c>
      <c r="H826" s="4">
        <v>944167.33</v>
      </c>
      <c r="I826" s="4">
        <v>0</v>
      </c>
      <c r="J826" s="4">
        <v>924644.89</v>
      </c>
      <c r="K826" s="4">
        <v>19413.419999999998</v>
      </c>
      <c r="L826" s="4">
        <v>12.24</v>
      </c>
    </row>
    <row r="827" spans="1:12">
      <c r="A827" s="1">
        <v>6</v>
      </c>
      <c r="B827">
        <v>2019</v>
      </c>
      <c r="C827" s="48" t="str">
        <f t="shared" si="12"/>
        <v>MFY20</v>
      </c>
      <c r="D827" t="s">
        <v>21</v>
      </c>
      <c r="E827" t="s">
        <v>12</v>
      </c>
      <c r="F827" t="s">
        <v>12</v>
      </c>
      <c r="G827" s="4">
        <v>2433474.11</v>
      </c>
      <c r="H827" s="4">
        <v>2415249.25</v>
      </c>
      <c r="I827" s="4">
        <v>0</v>
      </c>
      <c r="J827" s="4">
        <v>2352199.06</v>
      </c>
      <c r="K827" s="4">
        <v>63050.19</v>
      </c>
      <c r="L827" s="4">
        <v>0</v>
      </c>
    </row>
    <row r="828" spans="1:12">
      <c r="A828" s="1">
        <v>6</v>
      </c>
      <c r="B828">
        <v>2019</v>
      </c>
      <c r="C828" s="48" t="str">
        <f t="shared" si="12"/>
        <v>MFY20</v>
      </c>
      <c r="D828" t="s">
        <v>21</v>
      </c>
      <c r="E828" t="s">
        <v>13</v>
      </c>
      <c r="F828" t="s">
        <v>12</v>
      </c>
      <c r="G828" s="4">
        <v>229.43</v>
      </c>
      <c r="H828" s="4">
        <v>229.43</v>
      </c>
      <c r="I828" s="4">
        <v>0</v>
      </c>
      <c r="J828" s="4">
        <v>229.43</v>
      </c>
      <c r="K828" s="4">
        <v>0</v>
      </c>
      <c r="L828" s="4">
        <v>0</v>
      </c>
    </row>
    <row r="829" spans="1:12">
      <c r="A829" s="1">
        <v>6</v>
      </c>
      <c r="B829">
        <v>2019</v>
      </c>
      <c r="C829" s="48" t="str">
        <f t="shared" si="12"/>
        <v>MFY20</v>
      </c>
      <c r="D829" t="s">
        <v>22</v>
      </c>
      <c r="E829" t="s">
        <v>12</v>
      </c>
      <c r="F829" t="s">
        <v>12</v>
      </c>
      <c r="G829" s="4">
        <v>70979.37</v>
      </c>
      <c r="H829" s="4">
        <v>91263.69</v>
      </c>
      <c r="I829" s="4">
        <v>0</v>
      </c>
      <c r="J829" s="4">
        <v>91263.69</v>
      </c>
      <c r="K829" s="4">
        <v>0</v>
      </c>
      <c r="L829" s="4">
        <v>0</v>
      </c>
    </row>
    <row r="830" spans="1:12">
      <c r="A830" s="1">
        <v>6</v>
      </c>
      <c r="B830">
        <v>2019</v>
      </c>
      <c r="C830" s="48" t="str">
        <f t="shared" si="12"/>
        <v>MFY20</v>
      </c>
      <c r="D830" t="s">
        <v>23</v>
      </c>
      <c r="E830" t="s">
        <v>12</v>
      </c>
      <c r="F830" t="s">
        <v>12</v>
      </c>
      <c r="G830" s="4">
        <v>1330836.6299999999</v>
      </c>
      <c r="H830" s="4">
        <v>1331254.3999999999</v>
      </c>
      <c r="I830" s="4">
        <v>0</v>
      </c>
      <c r="J830" s="4">
        <v>1331254.3999999999</v>
      </c>
      <c r="K830" s="4">
        <v>0</v>
      </c>
      <c r="L830" s="4">
        <v>0</v>
      </c>
    </row>
    <row r="831" spans="1:12">
      <c r="A831" s="1">
        <v>6</v>
      </c>
      <c r="B831">
        <v>2019</v>
      </c>
      <c r="C831" s="48" t="str">
        <f t="shared" si="12"/>
        <v>MFY20</v>
      </c>
      <c r="D831" t="s">
        <v>23</v>
      </c>
      <c r="E831" t="s">
        <v>13</v>
      </c>
      <c r="F831" t="s">
        <v>12</v>
      </c>
      <c r="G831" s="4">
        <v>14872.26</v>
      </c>
      <c r="H831" s="4">
        <v>14666.1</v>
      </c>
      <c r="I831" s="4">
        <v>0</v>
      </c>
      <c r="J831" s="4">
        <v>14666.1</v>
      </c>
      <c r="K831" s="4">
        <v>0</v>
      </c>
      <c r="L831" s="4">
        <v>0</v>
      </c>
    </row>
    <row r="832" spans="1:12">
      <c r="A832" s="1">
        <v>6</v>
      </c>
      <c r="B832">
        <v>2019</v>
      </c>
      <c r="C832" s="48" t="str">
        <f t="shared" si="12"/>
        <v>MFY20</v>
      </c>
      <c r="D832" t="s">
        <v>24</v>
      </c>
      <c r="E832" t="s">
        <v>12</v>
      </c>
      <c r="F832" t="s">
        <v>12</v>
      </c>
      <c r="G832" s="4">
        <v>215.35</v>
      </c>
      <c r="H832" s="4">
        <v>175.81</v>
      </c>
      <c r="I832" s="4">
        <v>0</v>
      </c>
      <c r="J832" s="4">
        <v>175.81</v>
      </c>
      <c r="K832" s="4">
        <v>0</v>
      </c>
      <c r="L832" s="4">
        <v>0</v>
      </c>
    </row>
    <row r="833" spans="1:12">
      <c r="A833" s="1">
        <v>6</v>
      </c>
      <c r="B833">
        <v>2019</v>
      </c>
      <c r="C833" s="48" t="str">
        <f t="shared" si="12"/>
        <v>MFY20</v>
      </c>
      <c r="D833" t="s">
        <v>25</v>
      </c>
      <c r="E833" t="s">
        <v>12</v>
      </c>
      <c r="F833" t="s">
        <v>12</v>
      </c>
      <c r="G833" s="4">
        <v>353084.62</v>
      </c>
      <c r="H833" s="4">
        <v>359692.98</v>
      </c>
      <c r="I833" s="4">
        <v>0</v>
      </c>
      <c r="J833" s="4">
        <v>352166.66</v>
      </c>
      <c r="K833" s="4">
        <v>7499.02</v>
      </c>
      <c r="L833" s="4">
        <v>0</v>
      </c>
    </row>
    <row r="834" spans="1:12">
      <c r="A834" s="1">
        <v>6</v>
      </c>
      <c r="B834">
        <v>2019</v>
      </c>
      <c r="C834" s="48" t="str">
        <f t="shared" si="12"/>
        <v>MFY20</v>
      </c>
      <c r="D834" t="s">
        <v>25</v>
      </c>
      <c r="E834" t="s">
        <v>13</v>
      </c>
      <c r="F834" t="s">
        <v>12</v>
      </c>
      <c r="G834" s="4">
        <v>552.54999999999995</v>
      </c>
      <c r="H834" s="4">
        <v>534.69000000000005</v>
      </c>
      <c r="I834" s="4">
        <v>0</v>
      </c>
      <c r="J834" s="4">
        <v>534.69000000000005</v>
      </c>
      <c r="K834" s="4">
        <v>0</v>
      </c>
      <c r="L834" s="4">
        <v>0</v>
      </c>
    </row>
    <row r="835" spans="1:12">
      <c r="A835" s="1">
        <v>6</v>
      </c>
      <c r="B835">
        <v>2019</v>
      </c>
      <c r="C835" s="48" t="str">
        <f t="shared" ref="C835:C898" si="13">"MFY"&amp;IF(A835&lt;2,RIGHT(B835,2),RIGHT(B835+1,2))</f>
        <v>MFY20</v>
      </c>
      <c r="D835" t="s">
        <v>26</v>
      </c>
      <c r="E835" t="s">
        <v>12</v>
      </c>
      <c r="F835" t="s">
        <v>12</v>
      </c>
      <c r="G835" s="4">
        <v>1781116.53</v>
      </c>
      <c r="H835" s="4">
        <v>24734.35</v>
      </c>
      <c r="I835" s="4">
        <v>0</v>
      </c>
      <c r="J835" s="4">
        <v>22384.560000000001</v>
      </c>
      <c r="K835" s="4">
        <v>2349.79</v>
      </c>
      <c r="L835" s="4">
        <v>0</v>
      </c>
    </row>
    <row r="836" spans="1:12">
      <c r="A836" s="1">
        <v>6</v>
      </c>
      <c r="B836">
        <v>2019</v>
      </c>
      <c r="C836" s="48" t="str">
        <f t="shared" si="13"/>
        <v>MFY20</v>
      </c>
      <c r="D836" t="s">
        <v>26</v>
      </c>
      <c r="E836" t="s">
        <v>12</v>
      </c>
      <c r="F836" t="s">
        <v>13</v>
      </c>
      <c r="G836" s="4">
        <v>1181677.21</v>
      </c>
      <c r="H836" s="4">
        <v>0</v>
      </c>
      <c r="I836" s="4">
        <v>0</v>
      </c>
      <c r="J836" s="4">
        <v>0</v>
      </c>
      <c r="K836" s="4">
        <v>0</v>
      </c>
      <c r="L836" s="4">
        <v>0</v>
      </c>
    </row>
    <row r="837" spans="1:12">
      <c r="A837" s="1">
        <v>6</v>
      </c>
      <c r="B837">
        <v>2019</v>
      </c>
      <c r="C837" s="48" t="str">
        <f t="shared" si="13"/>
        <v>MFY20</v>
      </c>
      <c r="D837" t="s">
        <v>26</v>
      </c>
      <c r="E837" t="s">
        <v>13</v>
      </c>
      <c r="F837" t="s">
        <v>12</v>
      </c>
      <c r="G837" s="4">
        <v>159593.76</v>
      </c>
      <c r="H837" s="4">
        <v>8554.3799999999992</v>
      </c>
      <c r="I837" s="4">
        <v>0</v>
      </c>
      <c r="J837" s="4">
        <v>8522.24</v>
      </c>
      <c r="K837" s="4">
        <v>32.14</v>
      </c>
      <c r="L837" s="4">
        <v>0</v>
      </c>
    </row>
    <row r="838" spans="1:12">
      <c r="A838" s="1">
        <v>6</v>
      </c>
      <c r="B838">
        <v>2019</v>
      </c>
      <c r="C838" s="48" t="str">
        <f t="shared" si="13"/>
        <v>MFY20</v>
      </c>
      <c r="D838" t="s">
        <v>26</v>
      </c>
      <c r="E838" t="s">
        <v>13</v>
      </c>
      <c r="F838" t="s">
        <v>13</v>
      </c>
      <c r="G838" s="4">
        <v>1092.33</v>
      </c>
      <c r="H838" s="4">
        <v>0</v>
      </c>
      <c r="I838" s="4">
        <v>0</v>
      </c>
      <c r="J838" s="4">
        <v>0</v>
      </c>
      <c r="K838" s="4">
        <v>0</v>
      </c>
      <c r="L838" s="4">
        <v>0</v>
      </c>
    </row>
    <row r="839" spans="1:12">
      <c r="A839" s="1">
        <v>6</v>
      </c>
      <c r="B839">
        <v>2019</v>
      </c>
      <c r="C839" s="48" t="str">
        <f t="shared" si="13"/>
        <v>MFY20</v>
      </c>
      <c r="D839" t="s">
        <v>28</v>
      </c>
      <c r="E839" t="s">
        <v>12</v>
      </c>
      <c r="F839" t="s">
        <v>12</v>
      </c>
      <c r="G839" s="4">
        <v>2865.18</v>
      </c>
      <c r="H839" s="4">
        <v>144.22999999999999</v>
      </c>
      <c r="I839" s="4">
        <v>0</v>
      </c>
      <c r="J839" s="4">
        <v>144.22999999999999</v>
      </c>
      <c r="K839" s="4">
        <v>0</v>
      </c>
      <c r="L839" s="4">
        <v>0</v>
      </c>
    </row>
    <row r="840" spans="1:12">
      <c r="A840" s="1">
        <v>6</v>
      </c>
      <c r="B840">
        <v>2019</v>
      </c>
      <c r="C840" s="48" t="str">
        <f t="shared" si="13"/>
        <v>MFY20</v>
      </c>
      <c r="D840" t="s">
        <v>28</v>
      </c>
      <c r="E840" t="s">
        <v>13</v>
      </c>
      <c r="F840" t="s">
        <v>12</v>
      </c>
      <c r="G840" s="4">
        <v>2671.75</v>
      </c>
      <c r="H840" s="4">
        <v>34.630000000000003</v>
      </c>
      <c r="I840" s="4">
        <v>0</v>
      </c>
      <c r="J840" s="4">
        <v>34.630000000000003</v>
      </c>
      <c r="K840" s="4">
        <v>0</v>
      </c>
      <c r="L840" s="4">
        <v>0</v>
      </c>
    </row>
    <row r="841" spans="1:12">
      <c r="A841" s="1">
        <v>7</v>
      </c>
      <c r="B841">
        <v>2019</v>
      </c>
      <c r="C841" s="48" t="str">
        <f t="shared" si="13"/>
        <v>MFY20</v>
      </c>
      <c r="D841" t="s">
        <v>11</v>
      </c>
      <c r="E841" t="s">
        <v>12</v>
      </c>
      <c r="F841" t="s">
        <v>12</v>
      </c>
      <c r="G841" s="4">
        <v>29055588.77</v>
      </c>
      <c r="H841" s="4">
        <v>27615667.100000001</v>
      </c>
      <c r="I841" s="4">
        <v>1774.45</v>
      </c>
      <c r="J841" s="4">
        <v>26721385.039999999</v>
      </c>
      <c r="K841" s="4">
        <v>881031.37</v>
      </c>
      <c r="L841" s="4">
        <v>364.05</v>
      </c>
    </row>
    <row r="842" spans="1:12">
      <c r="A842" s="1">
        <v>7</v>
      </c>
      <c r="B842">
        <v>2019</v>
      </c>
      <c r="C842" s="48" t="str">
        <f t="shared" si="13"/>
        <v>MFY20</v>
      </c>
      <c r="D842" t="s">
        <v>11</v>
      </c>
      <c r="E842" t="s">
        <v>13</v>
      </c>
      <c r="F842" t="s">
        <v>12</v>
      </c>
      <c r="G842" s="4">
        <v>146430.32</v>
      </c>
      <c r="H842" s="4">
        <v>81817.72</v>
      </c>
      <c r="I842" s="4">
        <v>0</v>
      </c>
      <c r="J842" s="4">
        <v>72556.23</v>
      </c>
      <c r="K842" s="4">
        <v>9245.9599999999991</v>
      </c>
      <c r="L842" s="4">
        <v>0</v>
      </c>
    </row>
    <row r="843" spans="1:12">
      <c r="A843" s="1">
        <v>7</v>
      </c>
      <c r="B843">
        <v>2019</v>
      </c>
      <c r="C843" s="48" t="str">
        <f t="shared" si="13"/>
        <v>MFY20</v>
      </c>
      <c r="D843" t="s">
        <v>14</v>
      </c>
      <c r="E843" t="s">
        <v>12</v>
      </c>
      <c r="F843" t="s">
        <v>12</v>
      </c>
      <c r="G843" s="4">
        <v>11680153.140000001</v>
      </c>
      <c r="H843" s="4">
        <v>11490245.210000001</v>
      </c>
      <c r="I843" s="4">
        <v>740.5</v>
      </c>
      <c r="J843" s="4">
        <v>11379001.609999999</v>
      </c>
      <c r="K843" s="4">
        <v>105239.23</v>
      </c>
      <c r="L843" s="4">
        <v>0</v>
      </c>
    </row>
    <row r="844" spans="1:12">
      <c r="A844" s="1">
        <v>7</v>
      </c>
      <c r="B844">
        <v>2019</v>
      </c>
      <c r="C844" s="48" t="str">
        <f t="shared" si="13"/>
        <v>MFY20</v>
      </c>
      <c r="D844" t="s">
        <v>14</v>
      </c>
      <c r="E844" t="s">
        <v>13</v>
      </c>
      <c r="F844" t="s">
        <v>12</v>
      </c>
      <c r="G844" s="4">
        <v>1039773.89</v>
      </c>
      <c r="H844" s="4">
        <v>738970.27</v>
      </c>
      <c r="I844" s="4">
        <v>0</v>
      </c>
      <c r="J844" s="4">
        <v>700965.05</v>
      </c>
      <c r="K844" s="4">
        <v>37696.79</v>
      </c>
      <c r="L844" s="4">
        <v>0</v>
      </c>
    </row>
    <row r="845" spans="1:12">
      <c r="A845" s="1">
        <v>7</v>
      </c>
      <c r="B845">
        <v>2019</v>
      </c>
      <c r="C845" s="48" t="str">
        <f t="shared" si="13"/>
        <v>MFY20</v>
      </c>
      <c r="D845" t="s">
        <v>15</v>
      </c>
      <c r="E845" t="s">
        <v>12</v>
      </c>
      <c r="F845" t="s">
        <v>12</v>
      </c>
      <c r="G845" s="4">
        <v>1151579.3600000001</v>
      </c>
      <c r="H845" s="4">
        <v>1553757.38</v>
      </c>
      <c r="I845" s="4">
        <v>0</v>
      </c>
      <c r="J845" s="4">
        <v>1546695.72</v>
      </c>
      <c r="K845" s="4">
        <v>7061.66</v>
      </c>
      <c r="L845" s="4">
        <v>0</v>
      </c>
    </row>
    <row r="846" spans="1:12">
      <c r="A846" s="1">
        <v>7</v>
      </c>
      <c r="B846">
        <v>2019</v>
      </c>
      <c r="C846" s="48" t="str">
        <f t="shared" si="13"/>
        <v>MFY20</v>
      </c>
      <c r="D846" t="s">
        <v>15</v>
      </c>
      <c r="E846" t="s">
        <v>13</v>
      </c>
      <c r="F846" t="s">
        <v>12</v>
      </c>
      <c r="G846" s="4">
        <v>27809.53</v>
      </c>
      <c r="H846" s="4">
        <v>26792.66</v>
      </c>
      <c r="I846" s="4">
        <v>0</v>
      </c>
      <c r="J846" s="4">
        <v>26792.66</v>
      </c>
      <c r="K846" s="4">
        <v>0</v>
      </c>
      <c r="L846" s="4">
        <v>0</v>
      </c>
    </row>
    <row r="847" spans="1:12">
      <c r="A847" s="1">
        <v>7</v>
      </c>
      <c r="B847">
        <v>2019</v>
      </c>
      <c r="C847" s="48" t="str">
        <f t="shared" si="13"/>
        <v>MFY20</v>
      </c>
      <c r="D847" t="s">
        <v>16</v>
      </c>
      <c r="E847" t="s">
        <v>12</v>
      </c>
      <c r="F847" t="s">
        <v>12</v>
      </c>
      <c r="G847" s="4">
        <v>371531.35</v>
      </c>
      <c r="H847" s="4">
        <v>365626.49</v>
      </c>
      <c r="I847" s="4">
        <v>0</v>
      </c>
      <c r="J847" s="4">
        <v>364023.12</v>
      </c>
      <c r="K847" s="4">
        <v>1603.37</v>
      </c>
      <c r="L847" s="4">
        <v>0</v>
      </c>
    </row>
    <row r="848" spans="1:12">
      <c r="A848" s="1">
        <v>7</v>
      </c>
      <c r="B848">
        <v>2019</v>
      </c>
      <c r="C848" s="48" t="str">
        <f t="shared" si="13"/>
        <v>MFY20</v>
      </c>
      <c r="D848" t="s">
        <v>16</v>
      </c>
      <c r="E848" t="s">
        <v>13</v>
      </c>
      <c r="F848" t="s">
        <v>12</v>
      </c>
      <c r="G848" s="4">
        <v>-529752.18000000005</v>
      </c>
      <c r="H848" s="4">
        <v>160048.21</v>
      </c>
      <c r="I848" s="4">
        <v>0</v>
      </c>
      <c r="J848" s="4">
        <v>143198.42000000001</v>
      </c>
      <c r="K848" s="4">
        <v>16849.79</v>
      </c>
      <c r="L848" s="4">
        <v>0</v>
      </c>
    </row>
    <row r="849" spans="1:12">
      <c r="A849" s="1">
        <v>7</v>
      </c>
      <c r="B849">
        <v>2019</v>
      </c>
      <c r="C849" s="48" t="str">
        <f t="shared" si="13"/>
        <v>MFY20</v>
      </c>
      <c r="D849" t="s">
        <v>17</v>
      </c>
      <c r="E849" t="s">
        <v>12</v>
      </c>
      <c r="F849" t="s">
        <v>12</v>
      </c>
      <c r="G849" s="4">
        <v>1063739.6399999999</v>
      </c>
      <c r="H849" s="4">
        <v>1056719.3799999999</v>
      </c>
      <c r="I849" s="4">
        <v>0</v>
      </c>
      <c r="J849" s="4">
        <v>1056719.3700000001</v>
      </c>
      <c r="K849" s="4">
        <v>0.01</v>
      </c>
      <c r="L849" s="4">
        <v>0</v>
      </c>
    </row>
    <row r="850" spans="1:12">
      <c r="A850" s="1">
        <v>7</v>
      </c>
      <c r="B850">
        <v>2019</v>
      </c>
      <c r="C850" s="48" t="str">
        <f t="shared" si="13"/>
        <v>MFY20</v>
      </c>
      <c r="D850" t="s">
        <v>17</v>
      </c>
      <c r="E850" t="s">
        <v>13</v>
      </c>
      <c r="F850" t="s">
        <v>12</v>
      </c>
      <c r="G850" s="4">
        <v>44946.42</v>
      </c>
      <c r="H850" s="4">
        <v>23571.7</v>
      </c>
      <c r="I850" s="4">
        <v>0</v>
      </c>
      <c r="J850" s="4">
        <v>23420.560000000001</v>
      </c>
      <c r="K850" s="4">
        <v>151.13999999999999</v>
      </c>
      <c r="L850" s="4">
        <v>0</v>
      </c>
    </row>
    <row r="851" spans="1:12">
      <c r="A851" s="1">
        <v>7</v>
      </c>
      <c r="B851">
        <v>2019</v>
      </c>
      <c r="C851" s="48" t="str">
        <f t="shared" si="13"/>
        <v>MFY20</v>
      </c>
      <c r="D851" t="s">
        <v>18</v>
      </c>
      <c r="E851" t="s">
        <v>12</v>
      </c>
      <c r="F851" t="s">
        <v>12</v>
      </c>
      <c r="G851" s="4">
        <v>722361.14</v>
      </c>
      <c r="H851" s="4">
        <v>729834.9</v>
      </c>
      <c r="I851" s="4">
        <v>0</v>
      </c>
      <c r="J851" s="4">
        <v>729497.42</v>
      </c>
      <c r="K851" s="4">
        <v>337.48</v>
      </c>
      <c r="L851" s="4">
        <v>0</v>
      </c>
    </row>
    <row r="852" spans="1:12">
      <c r="A852" s="1">
        <v>7</v>
      </c>
      <c r="B852">
        <v>2019</v>
      </c>
      <c r="C852" s="48" t="str">
        <f t="shared" si="13"/>
        <v>MFY20</v>
      </c>
      <c r="D852" t="s">
        <v>18</v>
      </c>
      <c r="E852" t="s">
        <v>13</v>
      </c>
      <c r="F852" t="s">
        <v>12</v>
      </c>
      <c r="G852" s="4">
        <v>3009.87</v>
      </c>
      <c r="H852" s="4">
        <v>2849.02</v>
      </c>
      <c r="I852" s="4">
        <v>0</v>
      </c>
      <c r="J852" s="4">
        <v>2849.02</v>
      </c>
      <c r="K852" s="4">
        <v>0</v>
      </c>
      <c r="L852" s="4">
        <v>0</v>
      </c>
    </row>
    <row r="853" spans="1:12">
      <c r="A853" s="1">
        <v>7</v>
      </c>
      <c r="B853">
        <v>2019</v>
      </c>
      <c r="C853" s="48" t="str">
        <f t="shared" si="13"/>
        <v>MFY20</v>
      </c>
      <c r="D853" t="s">
        <v>19</v>
      </c>
      <c r="E853" t="s">
        <v>12</v>
      </c>
      <c r="F853" t="s">
        <v>12</v>
      </c>
      <c r="G853" s="4">
        <v>470870.44</v>
      </c>
      <c r="H853" s="4">
        <v>470870.44</v>
      </c>
      <c r="I853" s="4">
        <v>0</v>
      </c>
      <c r="J853" s="4">
        <v>470870.44</v>
      </c>
      <c r="K853" s="4">
        <v>0</v>
      </c>
      <c r="L853" s="4">
        <v>0</v>
      </c>
    </row>
    <row r="854" spans="1:12">
      <c r="A854" s="1">
        <v>7</v>
      </c>
      <c r="B854">
        <v>2019</v>
      </c>
      <c r="C854" s="48" t="str">
        <f t="shared" si="13"/>
        <v>MFY20</v>
      </c>
      <c r="D854" t="s">
        <v>19</v>
      </c>
      <c r="E854" t="s">
        <v>13</v>
      </c>
      <c r="F854" t="s">
        <v>12</v>
      </c>
      <c r="G854" s="4">
        <v>16486.8</v>
      </c>
      <c r="H854" s="4">
        <v>16486.8</v>
      </c>
      <c r="I854" s="4">
        <v>0</v>
      </c>
      <c r="J854" s="4">
        <v>16486.8</v>
      </c>
      <c r="K854" s="4">
        <v>0</v>
      </c>
      <c r="L854" s="4">
        <v>0</v>
      </c>
    </row>
    <row r="855" spans="1:12">
      <c r="A855" s="1">
        <v>7</v>
      </c>
      <c r="B855">
        <v>2019</v>
      </c>
      <c r="C855" s="48" t="str">
        <f t="shared" si="13"/>
        <v>MFY20</v>
      </c>
      <c r="D855" t="s">
        <v>20</v>
      </c>
      <c r="E855" t="s">
        <v>12</v>
      </c>
      <c r="F855" t="s">
        <v>12</v>
      </c>
      <c r="G855" s="4">
        <v>974440.2</v>
      </c>
      <c r="H855" s="4">
        <v>899395.44</v>
      </c>
      <c r="I855" s="4">
        <v>48.34</v>
      </c>
      <c r="J855" s="4">
        <v>875616.11</v>
      </c>
      <c r="K855" s="4">
        <v>23548.74</v>
      </c>
      <c r="L855" s="4">
        <v>11.65</v>
      </c>
    </row>
    <row r="856" spans="1:12">
      <c r="A856" s="1">
        <v>7</v>
      </c>
      <c r="B856">
        <v>2019</v>
      </c>
      <c r="C856" s="48" t="str">
        <f t="shared" si="13"/>
        <v>MFY20</v>
      </c>
      <c r="D856" t="s">
        <v>21</v>
      </c>
      <c r="E856" t="s">
        <v>12</v>
      </c>
      <c r="F856" t="s">
        <v>12</v>
      </c>
      <c r="G856" s="4">
        <v>2246741.77</v>
      </c>
      <c r="H856" s="4">
        <v>2252293.7200000002</v>
      </c>
      <c r="I856" s="4">
        <v>0</v>
      </c>
      <c r="J856" s="4">
        <v>2169733.87</v>
      </c>
      <c r="K856" s="4">
        <v>82559.850000000006</v>
      </c>
      <c r="L856" s="4">
        <v>0</v>
      </c>
    </row>
    <row r="857" spans="1:12">
      <c r="A857" s="1">
        <v>7</v>
      </c>
      <c r="B857">
        <v>2019</v>
      </c>
      <c r="C857" s="48" t="str">
        <f t="shared" si="13"/>
        <v>MFY20</v>
      </c>
      <c r="D857" t="s">
        <v>21</v>
      </c>
      <c r="E857" t="s">
        <v>13</v>
      </c>
      <c r="F857" t="s">
        <v>12</v>
      </c>
      <c r="G857" s="4">
        <v>229.43</v>
      </c>
      <c r="H857" s="4">
        <v>229.43</v>
      </c>
      <c r="I857" s="4">
        <v>0</v>
      </c>
      <c r="J857" s="4">
        <v>229.43</v>
      </c>
      <c r="K857" s="4">
        <v>0</v>
      </c>
      <c r="L857" s="4">
        <v>0</v>
      </c>
    </row>
    <row r="858" spans="1:12">
      <c r="A858" s="1">
        <v>7</v>
      </c>
      <c r="B858">
        <v>2019</v>
      </c>
      <c r="C858" s="48" t="str">
        <f t="shared" si="13"/>
        <v>MFY20</v>
      </c>
      <c r="D858" t="s">
        <v>22</v>
      </c>
      <c r="E858" t="s">
        <v>12</v>
      </c>
      <c r="F858" t="s">
        <v>12</v>
      </c>
      <c r="G858" s="4">
        <v>151276.87</v>
      </c>
      <c r="H858" s="4">
        <v>91850.78</v>
      </c>
      <c r="I858" s="4">
        <v>0</v>
      </c>
      <c r="J858" s="4">
        <v>91850.78</v>
      </c>
      <c r="K858" s="4">
        <v>0</v>
      </c>
      <c r="L858" s="4">
        <v>0</v>
      </c>
    </row>
    <row r="859" spans="1:12">
      <c r="A859" s="1">
        <v>7</v>
      </c>
      <c r="B859">
        <v>2019</v>
      </c>
      <c r="C859" s="48" t="str">
        <f t="shared" si="13"/>
        <v>MFY20</v>
      </c>
      <c r="D859" t="s">
        <v>23</v>
      </c>
      <c r="E859" t="s">
        <v>12</v>
      </c>
      <c r="F859" t="s">
        <v>12</v>
      </c>
      <c r="G859" s="4">
        <v>1314731.28</v>
      </c>
      <c r="H859" s="4">
        <v>1318888.3</v>
      </c>
      <c r="I859" s="4">
        <v>0</v>
      </c>
      <c r="J859" s="4">
        <v>1318888.3</v>
      </c>
      <c r="K859" s="4">
        <v>0</v>
      </c>
      <c r="L859" s="4">
        <v>0</v>
      </c>
    </row>
    <row r="860" spans="1:12">
      <c r="A860" s="1">
        <v>7</v>
      </c>
      <c r="B860">
        <v>2019</v>
      </c>
      <c r="C860" s="48" t="str">
        <f t="shared" si="13"/>
        <v>MFY20</v>
      </c>
      <c r="D860" t="s">
        <v>23</v>
      </c>
      <c r="E860" t="s">
        <v>13</v>
      </c>
      <c r="F860" t="s">
        <v>12</v>
      </c>
      <c r="G860" s="4">
        <v>14843.47</v>
      </c>
      <c r="H860" s="4">
        <v>14666.1</v>
      </c>
      <c r="I860" s="4">
        <v>0</v>
      </c>
      <c r="J860" s="4">
        <v>14666.1</v>
      </c>
      <c r="K860" s="4">
        <v>0</v>
      </c>
      <c r="L860" s="4">
        <v>0</v>
      </c>
    </row>
    <row r="861" spans="1:12">
      <c r="A861" s="1">
        <v>7</v>
      </c>
      <c r="B861">
        <v>2019</v>
      </c>
      <c r="C861" s="48" t="str">
        <f t="shared" si="13"/>
        <v>MFY20</v>
      </c>
      <c r="D861" t="s">
        <v>24</v>
      </c>
      <c r="E861" t="s">
        <v>12</v>
      </c>
      <c r="F861" t="s">
        <v>12</v>
      </c>
      <c r="G861" s="4">
        <v>293.35000000000002</v>
      </c>
      <c r="H861" s="4">
        <v>253.08</v>
      </c>
      <c r="I861" s="4">
        <v>0</v>
      </c>
      <c r="J861" s="4">
        <v>253.08</v>
      </c>
      <c r="K861" s="4">
        <v>0</v>
      </c>
      <c r="L861" s="4">
        <v>0</v>
      </c>
    </row>
    <row r="862" spans="1:12">
      <c r="A862" s="1">
        <v>7</v>
      </c>
      <c r="B862">
        <v>2019</v>
      </c>
      <c r="C862" s="48" t="str">
        <f t="shared" si="13"/>
        <v>MFY20</v>
      </c>
      <c r="D862" t="s">
        <v>25</v>
      </c>
      <c r="E862" t="s">
        <v>12</v>
      </c>
      <c r="F862" t="s">
        <v>12</v>
      </c>
      <c r="G862" s="4">
        <v>403657.76</v>
      </c>
      <c r="H862" s="4">
        <v>376546.93</v>
      </c>
      <c r="I862" s="4">
        <v>0</v>
      </c>
      <c r="J862" s="4">
        <v>367920.39</v>
      </c>
      <c r="K862" s="4">
        <v>8599.24</v>
      </c>
      <c r="L862" s="4">
        <v>0</v>
      </c>
    </row>
    <row r="863" spans="1:12">
      <c r="A863" s="1">
        <v>7</v>
      </c>
      <c r="B863">
        <v>2019</v>
      </c>
      <c r="C863" s="48" t="str">
        <f t="shared" si="13"/>
        <v>MFY20</v>
      </c>
      <c r="D863" t="s">
        <v>25</v>
      </c>
      <c r="E863" t="s">
        <v>13</v>
      </c>
      <c r="F863" t="s">
        <v>12</v>
      </c>
      <c r="G863" s="4">
        <v>561.76</v>
      </c>
      <c r="H863" s="4">
        <v>543.9</v>
      </c>
      <c r="I863" s="4">
        <v>0</v>
      </c>
      <c r="J863" s="4">
        <v>543.9</v>
      </c>
      <c r="K863" s="4">
        <v>0</v>
      </c>
      <c r="L863" s="4">
        <v>0</v>
      </c>
    </row>
    <row r="864" spans="1:12">
      <c r="A864" s="1">
        <v>7</v>
      </c>
      <c r="B864">
        <v>2019</v>
      </c>
      <c r="C864" s="48" t="str">
        <f t="shared" si="13"/>
        <v>MFY20</v>
      </c>
      <c r="D864" t="s">
        <v>26</v>
      </c>
      <c r="E864" t="s">
        <v>12</v>
      </c>
      <c r="F864" t="s">
        <v>12</v>
      </c>
      <c r="G864" s="4">
        <v>2595421.11</v>
      </c>
      <c r="H864" s="4">
        <v>7973.02</v>
      </c>
      <c r="I864" s="4">
        <v>0</v>
      </c>
      <c r="J864" s="4">
        <v>7472.01</v>
      </c>
      <c r="K864" s="4">
        <v>501.01</v>
      </c>
      <c r="L864" s="4">
        <v>0</v>
      </c>
    </row>
    <row r="865" spans="1:12">
      <c r="A865" s="1">
        <v>7</v>
      </c>
      <c r="B865">
        <v>2019</v>
      </c>
      <c r="C865" s="48" t="str">
        <f t="shared" si="13"/>
        <v>MFY20</v>
      </c>
      <c r="D865" t="s">
        <v>26</v>
      </c>
      <c r="E865" t="s">
        <v>12</v>
      </c>
      <c r="F865" t="s">
        <v>13</v>
      </c>
      <c r="G865" s="4">
        <v>1147030.8</v>
      </c>
      <c r="H865" s="4">
        <v>0</v>
      </c>
      <c r="I865" s="4">
        <v>0</v>
      </c>
      <c r="J865" s="4">
        <v>0</v>
      </c>
      <c r="K865" s="4">
        <v>0</v>
      </c>
      <c r="L865" s="4">
        <v>0</v>
      </c>
    </row>
    <row r="866" spans="1:12">
      <c r="A866" s="1">
        <v>7</v>
      </c>
      <c r="B866">
        <v>2019</v>
      </c>
      <c r="C866" s="48" t="str">
        <f t="shared" si="13"/>
        <v>MFY20</v>
      </c>
      <c r="D866" t="s">
        <v>26</v>
      </c>
      <c r="E866" t="s">
        <v>13</v>
      </c>
      <c r="F866" t="s">
        <v>12</v>
      </c>
      <c r="G866" s="4">
        <v>142071.92000000001</v>
      </c>
      <c r="H866" s="4">
        <v>5283.78</v>
      </c>
      <c r="I866" s="4">
        <v>0</v>
      </c>
      <c r="J866" s="4">
        <v>1710.43</v>
      </c>
      <c r="K866" s="4">
        <v>3573.35</v>
      </c>
      <c r="L866" s="4">
        <v>0</v>
      </c>
    </row>
    <row r="867" spans="1:12">
      <c r="A867" s="1">
        <v>7</v>
      </c>
      <c r="B867">
        <v>2019</v>
      </c>
      <c r="C867" s="48" t="str">
        <f t="shared" si="13"/>
        <v>MFY20</v>
      </c>
      <c r="D867" t="s">
        <v>26</v>
      </c>
      <c r="E867" t="s">
        <v>13</v>
      </c>
      <c r="F867" t="s">
        <v>13</v>
      </c>
      <c r="G867" s="4">
        <v>1092.33</v>
      </c>
      <c r="H867" s="4">
        <v>0</v>
      </c>
      <c r="I867" s="4">
        <v>0</v>
      </c>
      <c r="J867" s="4">
        <v>0</v>
      </c>
      <c r="K867" s="4">
        <v>0</v>
      </c>
      <c r="L867" s="4">
        <v>0</v>
      </c>
    </row>
    <row r="868" spans="1:12">
      <c r="A868" s="1">
        <v>7</v>
      </c>
      <c r="B868">
        <v>2019</v>
      </c>
      <c r="C868" s="48" t="str">
        <f t="shared" si="13"/>
        <v>MFY20</v>
      </c>
      <c r="D868" t="s">
        <v>28</v>
      </c>
      <c r="E868" t="s">
        <v>12</v>
      </c>
      <c r="F868" t="s">
        <v>12</v>
      </c>
      <c r="G868" s="4">
        <v>9616.84</v>
      </c>
      <c r="H868" s="4">
        <v>1073.54</v>
      </c>
      <c r="I868" s="4">
        <v>0</v>
      </c>
      <c r="J868" s="4">
        <v>1073.54</v>
      </c>
      <c r="K868" s="4">
        <v>0</v>
      </c>
      <c r="L868" s="4">
        <v>0</v>
      </c>
    </row>
    <row r="869" spans="1:12">
      <c r="A869" s="1">
        <v>7</v>
      </c>
      <c r="B869">
        <v>2019</v>
      </c>
      <c r="C869" s="48" t="str">
        <f t="shared" si="13"/>
        <v>MFY20</v>
      </c>
      <c r="D869" t="s">
        <v>28</v>
      </c>
      <c r="E869" t="s">
        <v>13</v>
      </c>
      <c r="F869" t="s">
        <v>12</v>
      </c>
      <c r="G869" s="4">
        <v>48.21</v>
      </c>
      <c r="H869" s="4">
        <v>0</v>
      </c>
      <c r="I869" s="4">
        <v>0</v>
      </c>
      <c r="J869" s="4">
        <v>0</v>
      </c>
      <c r="K869" s="4">
        <v>0</v>
      </c>
      <c r="L869" s="4">
        <v>0</v>
      </c>
    </row>
    <row r="870" spans="1:12">
      <c r="A870" s="1">
        <v>8</v>
      </c>
      <c r="B870">
        <v>2019</v>
      </c>
      <c r="C870" s="48" t="str">
        <f t="shared" si="13"/>
        <v>MFY20</v>
      </c>
      <c r="D870" t="s">
        <v>11</v>
      </c>
      <c r="E870" t="s">
        <v>12</v>
      </c>
      <c r="F870" t="s">
        <v>12</v>
      </c>
      <c r="G870" s="4">
        <v>31455995.100000001</v>
      </c>
      <c r="H870" s="4">
        <v>29891203.879999999</v>
      </c>
      <c r="I870" s="4">
        <v>3591.5</v>
      </c>
      <c r="J870" s="4">
        <v>28604662.510000002</v>
      </c>
      <c r="K870" s="4">
        <v>1264444.58</v>
      </c>
      <c r="L870" s="4">
        <v>327.31</v>
      </c>
    </row>
    <row r="871" spans="1:12">
      <c r="A871" s="1">
        <v>8</v>
      </c>
      <c r="B871">
        <v>2019</v>
      </c>
      <c r="C871" s="48" t="str">
        <f t="shared" si="13"/>
        <v>MFY20</v>
      </c>
      <c r="D871" t="s">
        <v>11</v>
      </c>
      <c r="E871" t="s">
        <v>13</v>
      </c>
      <c r="F871" t="s">
        <v>12</v>
      </c>
      <c r="G871" s="4">
        <v>135671.24</v>
      </c>
      <c r="H871" s="4">
        <v>83526.91</v>
      </c>
      <c r="I871" s="4">
        <v>0</v>
      </c>
      <c r="J871" s="4">
        <v>72894.87</v>
      </c>
      <c r="K871" s="4">
        <v>10616.51</v>
      </c>
      <c r="L871" s="4">
        <v>0</v>
      </c>
    </row>
    <row r="872" spans="1:12">
      <c r="A872" s="1">
        <v>8</v>
      </c>
      <c r="B872">
        <v>2019</v>
      </c>
      <c r="C872" s="48" t="str">
        <f t="shared" si="13"/>
        <v>MFY20</v>
      </c>
      <c r="D872" t="s">
        <v>14</v>
      </c>
      <c r="E872" t="s">
        <v>12</v>
      </c>
      <c r="F872" t="s">
        <v>12</v>
      </c>
      <c r="G872" s="4">
        <v>13022604.0934</v>
      </c>
      <c r="H872" s="4">
        <v>12526655.51</v>
      </c>
      <c r="I872" s="4">
        <v>0</v>
      </c>
      <c r="J872" s="4">
        <v>12362576.26</v>
      </c>
      <c r="K872" s="4">
        <v>163378.65</v>
      </c>
      <c r="L872" s="4">
        <v>0</v>
      </c>
    </row>
    <row r="873" spans="1:12">
      <c r="A873" s="1">
        <v>8</v>
      </c>
      <c r="B873">
        <v>2019</v>
      </c>
      <c r="C873" s="48" t="str">
        <f t="shared" si="13"/>
        <v>MFY20</v>
      </c>
      <c r="D873" t="s">
        <v>14</v>
      </c>
      <c r="E873" t="s">
        <v>13</v>
      </c>
      <c r="F873" t="s">
        <v>12</v>
      </c>
      <c r="G873" s="4">
        <v>1004892.14</v>
      </c>
      <c r="H873" s="4">
        <v>742082.15</v>
      </c>
      <c r="I873" s="4">
        <v>0</v>
      </c>
      <c r="J873" s="4">
        <v>700686.31</v>
      </c>
      <c r="K873" s="4">
        <v>41245.129999999997</v>
      </c>
      <c r="L873" s="4">
        <v>0</v>
      </c>
    </row>
    <row r="874" spans="1:12">
      <c r="A874" s="1">
        <v>8</v>
      </c>
      <c r="B874">
        <v>2019</v>
      </c>
      <c r="C874" s="48" t="str">
        <f t="shared" si="13"/>
        <v>MFY20</v>
      </c>
      <c r="D874" t="s">
        <v>15</v>
      </c>
      <c r="E874" t="s">
        <v>12</v>
      </c>
      <c r="F874" t="s">
        <v>12</v>
      </c>
      <c r="G874" s="4">
        <v>1267848.54</v>
      </c>
      <c r="H874" s="4">
        <v>1244146.97</v>
      </c>
      <c r="I874" s="4">
        <v>0</v>
      </c>
      <c r="J874" s="4">
        <v>1231989.73</v>
      </c>
      <c r="K874" s="4">
        <v>12157.24</v>
      </c>
      <c r="L874" s="4">
        <v>0</v>
      </c>
    </row>
    <row r="875" spans="1:12">
      <c r="A875" s="1">
        <v>8</v>
      </c>
      <c r="B875">
        <v>2019</v>
      </c>
      <c r="C875" s="48" t="str">
        <f t="shared" si="13"/>
        <v>MFY20</v>
      </c>
      <c r="D875" t="s">
        <v>15</v>
      </c>
      <c r="E875" t="s">
        <v>13</v>
      </c>
      <c r="F875" t="s">
        <v>12</v>
      </c>
      <c r="G875" s="4">
        <v>20696.02</v>
      </c>
      <c r="H875" s="4">
        <v>19676.939999999999</v>
      </c>
      <c r="I875" s="4">
        <v>0</v>
      </c>
      <c r="J875" s="4">
        <v>19600.29</v>
      </c>
      <c r="K875" s="4">
        <v>76.650000000000006</v>
      </c>
      <c r="L875" s="4">
        <v>0</v>
      </c>
    </row>
    <row r="876" spans="1:12">
      <c r="A876" s="1">
        <v>8</v>
      </c>
      <c r="B876">
        <v>2019</v>
      </c>
      <c r="C876" s="48" t="str">
        <f t="shared" si="13"/>
        <v>MFY20</v>
      </c>
      <c r="D876" t="s">
        <v>16</v>
      </c>
      <c r="E876" t="s">
        <v>12</v>
      </c>
      <c r="F876" t="s">
        <v>12</v>
      </c>
      <c r="G876" s="4">
        <v>387233.78</v>
      </c>
      <c r="H876" s="4">
        <v>382913.3</v>
      </c>
      <c r="I876" s="4">
        <v>0</v>
      </c>
      <c r="J876" s="4">
        <v>381259.92</v>
      </c>
      <c r="K876" s="4">
        <v>1653.38</v>
      </c>
      <c r="L876" s="4">
        <v>0</v>
      </c>
    </row>
    <row r="877" spans="1:12">
      <c r="A877" s="1">
        <v>8</v>
      </c>
      <c r="B877">
        <v>2019</v>
      </c>
      <c r="C877" s="48" t="str">
        <f t="shared" si="13"/>
        <v>MFY20</v>
      </c>
      <c r="D877" t="s">
        <v>16</v>
      </c>
      <c r="E877" t="s">
        <v>13</v>
      </c>
      <c r="F877" t="s">
        <v>12</v>
      </c>
      <c r="G877" s="4">
        <v>181286.48</v>
      </c>
      <c r="H877" s="4">
        <v>160798.15</v>
      </c>
      <c r="I877" s="4">
        <v>0</v>
      </c>
      <c r="J877" s="4">
        <v>143346.62</v>
      </c>
      <c r="K877" s="4">
        <v>17451.53</v>
      </c>
      <c r="L877" s="4">
        <v>0</v>
      </c>
    </row>
    <row r="878" spans="1:12">
      <c r="A878" s="1">
        <v>8</v>
      </c>
      <c r="B878">
        <v>2019</v>
      </c>
      <c r="C878" s="48" t="str">
        <f t="shared" si="13"/>
        <v>MFY20</v>
      </c>
      <c r="D878" t="s">
        <v>17</v>
      </c>
      <c r="E878" t="s">
        <v>12</v>
      </c>
      <c r="F878" t="s">
        <v>12</v>
      </c>
      <c r="G878" s="4">
        <v>1151635.51</v>
      </c>
      <c r="H878" s="4">
        <v>1143565.6399999999</v>
      </c>
      <c r="I878" s="4">
        <v>0</v>
      </c>
      <c r="J878" s="4">
        <v>1143565.6399999999</v>
      </c>
      <c r="K878" s="4">
        <v>0</v>
      </c>
      <c r="L878" s="4">
        <v>0</v>
      </c>
    </row>
    <row r="879" spans="1:12">
      <c r="A879" s="1">
        <v>8</v>
      </c>
      <c r="B879">
        <v>2019</v>
      </c>
      <c r="C879" s="48" t="str">
        <f t="shared" si="13"/>
        <v>MFY20</v>
      </c>
      <c r="D879" t="s">
        <v>17</v>
      </c>
      <c r="E879" t="s">
        <v>13</v>
      </c>
      <c r="F879" t="s">
        <v>12</v>
      </c>
      <c r="G879" s="4">
        <v>44248.26</v>
      </c>
      <c r="H879" s="4">
        <v>22829.59</v>
      </c>
      <c r="I879" s="4">
        <v>0</v>
      </c>
      <c r="J879" s="4">
        <v>22678.45</v>
      </c>
      <c r="K879" s="4">
        <v>151.13999999999999</v>
      </c>
      <c r="L879" s="4">
        <v>0</v>
      </c>
    </row>
    <row r="880" spans="1:12">
      <c r="A880" s="1">
        <v>8</v>
      </c>
      <c r="B880">
        <v>2019</v>
      </c>
      <c r="C880" s="48" t="str">
        <f t="shared" si="13"/>
        <v>MFY20</v>
      </c>
      <c r="D880" t="s">
        <v>18</v>
      </c>
      <c r="E880" t="s">
        <v>12</v>
      </c>
      <c r="F880" t="s">
        <v>12</v>
      </c>
      <c r="G880" s="4">
        <v>790705.76</v>
      </c>
      <c r="H880" s="4">
        <v>793818.86</v>
      </c>
      <c r="I880" s="4">
        <v>0</v>
      </c>
      <c r="J880" s="4">
        <v>792060.72</v>
      </c>
      <c r="K880" s="4">
        <v>1758.14</v>
      </c>
      <c r="L880" s="4">
        <v>0</v>
      </c>
    </row>
    <row r="881" spans="1:12">
      <c r="A881" s="1">
        <v>8</v>
      </c>
      <c r="B881">
        <v>2019</v>
      </c>
      <c r="C881" s="48" t="str">
        <f t="shared" si="13"/>
        <v>MFY20</v>
      </c>
      <c r="D881" t="s">
        <v>18</v>
      </c>
      <c r="E881" t="s">
        <v>13</v>
      </c>
      <c r="F881" t="s">
        <v>12</v>
      </c>
      <c r="G881" s="4">
        <v>3019</v>
      </c>
      <c r="H881" s="4">
        <v>2852.72</v>
      </c>
      <c r="I881" s="4">
        <v>0</v>
      </c>
      <c r="J881" s="4">
        <v>2852.72</v>
      </c>
      <c r="K881" s="4">
        <v>0</v>
      </c>
      <c r="L881" s="4">
        <v>0</v>
      </c>
    </row>
    <row r="882" spans="1:12">
      <c r="A882" s="1">
        <v>8</v>
      </c>
      <c r="B882">
        <v>2019</v>
      </c>
      <c r="C882" s="48" t="str">
        <f t="shared" si="13"/>
        <v>MFY20</v>
      </c>
      <c r="D882" t="s">
        <v>19</v>
      </c>
      <c r="E882" t="s">
        <v>12</v>
      </c>
      <c r="F882" t="s">
        <v>12</v>
      </c>
      <c r="G882" s="4">
        <v>461012.67</v>
      </c>
      <c r="H882" s="4">
        <v>461012.67</v>
      </c>
      <c r="I882" s="4">
        <v>0</v>
      </c>
      <c r="J882" s="4">
        <v>461012.67</v>
      </c>
      <c r="K882" s="4">
        <v>0</v>
      </c>
      <c r="L882" s="4">
        <v>0</v>
      </c>
    </row>
    <row r="883" spans="1:12">
      <c r="A883" s="1">
        <v>8</v>
      </c>
      <c r="B883">
        <v>2019</v>
      </c>
      <c r="C883" s="48" t="str">
        <f t="shared" si="13"/>
        <v>MFY20</v>
      </c>
      <c r="D883" t="s">
        <v>19</v>
      </c>
      <c r="E883" t="s">
        <v>13</v>
      </c>
      <c r="F883" t="s">
        <v>12</v>
      </c>
      <c r="G883" s="4">
        <v>17162.46</v>
      </c>
      <c r="H883" s="4">
        <v>17162.46</v>
      </c>
      <c r="I883" s="4">
        <v>0</v>
      </c>
      <c r="J883" s="4">
        <v>17162.46</v>
      </c>
      <c r="K883" s="4">
        <v>0</v>
      </c>
      <c r="L883" s="4">
        <v>0</v>
      </c>
    </row>
    <row r="884" spans="1:12">
      <c r="A884" s="1">
        <v>8</v>
      </c>
      <c r="B884">
        <v>2019</v>
      </c>
      <c r="C884" s="48" t="str">
        <f t="shared" si="13"/>
        <v>MFY20</v>
      </c>
      <c r="D884" t="s">
        <v>20</v>
      </c>
      <c r="E884" t="s">
        <v>12</v>
      </c>
      <c r="F884" t="s">
        <v>12</v>
      </c>
      <c r="G884" s="4">
        <v>1034883.12</v>
      </c>
      <c r="H884" s="4">
        <v>951368.15</v>
      </c>
      <c r="I884" s="4">
        <v>0</v>
      </c>
      <c r="J884" s="4">
        <v>917241.99</v>
      </c>
      <c r="K884" s="4">
        <v>33865.67</v>
      </c>
      <c r="L884" s="4">
        <v>11.65</v>
      </c>
    </row>
    <row r="885" spans="1:12">
      <c r="A885" s="1">
        <v>8</v>
      </c>
      <c r="B885">
        <v>2019</v>
      </c>
      <c r="C885" s="48" t="str">
        <f t="shared" si="13"/>
        <v>MFY20</v>
      </c>
      <c r="D885" t="s">
        <v>21</v>
      </c>
      <c r="E885" t="s">
        <v>12</v>
      </c>
      <c r="F885" t="s">
        <v>12</v>
      </c>
      <c r="G885" s="4">
        <v>2567741.19</v>
      </c>
      <c r="H885" s="4">
        <v>2573559.0299999998</v>
      </c>
      <c r="I885" s="4">
        <v>0</v>
      </c>
      <c r="J885" s="4">
        <v>2508600.6800000002</v>
      </c>
      <c r="K885" s="4">
        <v>64958.35</v>
      </c>
      <c r="L885" s="4">
        <v>0</v>
      </c>
    </row>
    <row r="886" spans="1:12">
      <c r="A886" s="1">
        <v>8</v>
      </c>
      <c r="B886">
        <v>2019</v>
      </c>
      <c r="C886" s="48" t="str">
        <f t="shared" si="13"/>
        <v>MFY20</v>
      </c>
      <c r="D886" t="s">
        <v>21</v>
      </c>
      <c r="E886" t="s">
        <v>13</v>
      </c>
      <c r="F886" t="s">
        <v>12</v>
      </c>
      <c r="G886" s="4">
        <v>229.43</v>
      </c>
      <c r="H886" s="4">
        <v>229.43</v>
      </c>
      <c r="I886" s="4">
        <v>0</v>
      </c>
      <c r="J886" s="4">
        <v>229.43</v>
      </c>
      <c r="K886" s="4">
        <v>0</v>
      </c>
      <c r="L886" s="4">
        <v>0</v>
      </c>
    </row>
    <row r="887" spans="1:12">
      <c r="A887" s="1">
        <v>8</v>
      </c>
      <c r="B887">
        <v>2019</v>
      </c>
      <c r="C887" s="48" t="str">
        <f t="shared" si="13"/>
        <v>MFY20</v>
      </c>
      <c r="D887" t="s">
        <v>22</v>
      </c>
      <c r="E887" t="s">
        <v>12</v>
      </c>
      <c r="F887" t="s">
        <v>12</v>
      </c>
      <c r="G887" s="4">
        <v>221905.17</v>
      </c>
      <c r="H887" s="4">
        <v>87176.15</v>
      </c>
      <c r="I887" s="4">
        <v>0</v>
      </c>
      <c r="J887" s="4">
        <v>87176.15</v>
      </c>
      <c r="K887" s="4">
        <v>0</v>
      </c>
      <c r="L887" s="4">
        <v>0</v>
      </c>
    </row>
    <row r="888" spans="1:12">
      <c r="A888" s="1">
        <v>8</v>
      </c>
      <c r="B888">
        <v>2019</v>
      </c>
      <c r="C888" s="48" t="str">
        <f t="shared" si="13"/>
        <v>MFY20</v>
      </c>
      <c r="D888" t="s">
        <v>23</v>
      </c>
      <c r="E888" t="s">
        <v>12</v>
      </c>
      <c r="F888" t="s">
        <v>12</v>
      </c>
      <c r="G888" s="4">
        <v>1798967.88</v>
      </c>
      <c r="H888" s="4">
        <v>1801255.36</v>
      </c>
      <c r="I888" s="4">
        <v>0</v>
      </c>
      <c r="J888" s="4">
        <v>1801255.36</v>
      </c>
      <c r="K888" s="4">
        <v>0</v>
      </c>
      <c r="L888" s="4">
        <v>0</v>
      </c>
    </row>
    <row r="889" spans="1:12">
      <c r="A889" s="1">
        <v>8</v>
      </c>
      <c r="B889">
        <v>2019</v>
      </c>
      <c r="C889" s="48" t="str">
        <f t="shared" si="13"/>
        <v>MFY20</v>
      </c>
      <c r="D889" t="s">
        <v>23</v>
      </c>
      <c r="E889" t="s">
        <v>13</v>
      </c>
      <c r="F889" t="s">
        <v>12</v>
      </c>
      <c r="G889" s="4">
        <v>12661.11</v>
      </c>
      <c r="H889" s="4">
        <v>14689.68</v>
      </c>
      <c r="I889" s="4">
        <v>0</v>
      </c>
      <c r="J889" s="4">
        <v>14689.68</v>
      </c>
      <c r="K889" s="4">
        <v>0</v>
      </c>
      <c r="L889" s="4">
        <v>0</v>
      </c>
    </row>
    <row r="890" spans="1:12">
      <c r="A890" s="1">
        <v>8</v>
      </c>
      <c r="B890">
        <v>2019</v>
      </c>
      <c r="C890" s="48" t="str">
        <f t="shared" si="13"/>
        <v>MFY20</v>
      </c>
      <c r="D890" t="s">
        <v>24</v>
      </c>
      <c r="E890" t="s">
        <v>12</v>
      </c>
      <c r="F890" t="s">
        <v>12</v>
      </c>
      <c r="G890" s="4">
        <v>423.48</v>
      </c>
      <c r="H890" s="4">
        <v>383.21</v>
      </c>
      <c r="I890" s="4">
        <v>0</v>
      </c>
      <c r="J890" s="4">
        <v>383.21</v>
      </c>
      <c r="K890" s="4">
        <v>0</v>
      </c>
      <c r="L890" s="4">
        <v>0</v>
      </c>
    </row>
    <row r="891" spans="1:12">
      <c r="A891" s="1">
        <v>8</v>
      </c>
      <c r="B891">
        <v>2019</v>
      </c>
      <c r="C891" s="48" t="str">
        <f t="shared" si="13"/>
        <v>MFY20</v>
      </c>
      <c r="D891" t="s">
        <v>25</v>
      </c>
      <c r="E891" t="s">
        <v>12</v>
      </c>
      <c r="F891" t="s">
        <v>12</v>
      </c>
      <c r="G891" s="4">
        <v>380812.88</v>
      </c>
      <c r="H891" s="4">
        <v>364233.34</v>
      </c>
      <c r="I891" s="4">
        <v>0</v>
      </c>
      <c r="J891" s="4">
        <v>356383.37</v>
      </c>
      <c r="K891" s="4">
        <v>7822.67</v>
      </c>
      <c r="L891" s="4">
        <v>0</v>
      </c>
    </row>
    <row r="892" spans="1:12">
      <c r="A892" s="1">
        <v>8</v>
      </c>
      <c r="B892">
        <v>2019</v>
      </c>
      <c r="C892" s="48" t="str">
        <f t="shared" si="13"/>
        <v>MFY20</v>
      </c>
      <c r="D892" t="s">
        <v>25</v>
      </c>
      <c r="E892" t="s">
        <v>13</v>
      </c>
      <c r="F892" t="s">
        <v>12</v>
      </c>
      <c r="G892" s="4">
        <v>552.54999999999995</v>
      </c>
      <c r="H892" s="4">
        <v>534.69000000000005</v>
      </c>
      <c r="I892" s="4">
        <v>0</v>
      </c>
      <c r="J892" s="4">
        <v>534.69000000000005</v>
      </c>
      <c r="K892" s="4">
        <v>0</v>
      </c>
      <c r="L892" s="4">
        <v>0</v>
      </c>
    </row>
    <row r="893" spans="1:12">
      <c r="A893" s="1">
        <v>8</v>
      </c>
      <c r="B893">
        <v>2019</v>
      </c>
      <c r="C893" s="48" t="str">
        <f t="shared" si="13"/>
        <v>MFY20</v>
      </c>
      <c r="D893" t="s">
        <v>26</v>
      </c>
      <c r="E893" t="s">
        <v>12</v>
      </c>
      <c r="F893" t="s">
        <v>12</v>
      </c>
      <c r="G893" s="4">
        <v>3350718.48</v>
      </c>
      <c r="H893" s="4">
        <v>83942.51</v>
      </c>
      <c r="I893" s="4">
        <v>0</v>
      </c>
      <c r="J893" s="4">
        <v>9267.69</v>
      </c>
      <c r="K893" s="4">
        <v>74674.820000000007</v>
      </c>
      <c r="L893" s="4">
        <v>0</v>
      </c>
    </row>
    <row r="894" spans="1:12">
      <c r="A894" s="1">
        <v>8</v>
      </c>
      <c r="B894">
        <v>2019</v>
      </c>
      <c r="C894" s="48" t="str">
        <f t="shared" si="13"/>
        <v>MFY20</v>
      </c>
      <c r="D894" t="s">
        <v>26</v>
      </c>
      <c r="E894" t="s">
        <v>12</v>
      </c>
      <c r="F894" t="s">
        <v>13</v>
      </c>
      <c r="G894" s="4">
        <v>1363775.74</v>
      </c>
      <c r="H894" s="4">
        <v>0</v>
      </c>
      <c r="I894" s="4">
        <v>0</v>
      </c>
      <c r="J894" s="4">
        <v>0</v>
      </c>
      <c r="K894" s="4">
        <v>0</v>
      </c>
      <c r="L894" s="4">
        <v>0</v>
      </c>
    </row>
    <row r="895" spans="1:12">
      <c r="A895" s="1">
        <v>8</v>
      </c>
      <c r="B895">
        <v>2019</v>
      </c>
      <c r="C895" s="48" t="str">
        <f t="shared" si="13"/>
        <v>MFY20</v>
      </c>
      <c r="D895" t="s">
        <v>26</v>
      </c>
      <c r="E895" t="s">
        <v>13</v>
      </c>
      <c r="F895" t="s">
        <v>12</v>
      </c>
      <c r="G895" s="4">
        <v>145329.48000000001</v>
      </c>
      <c r="H895" s="4">
        <v>4310.72</v>
      </c>
      <c r="I895" s="4">
        <v>0</v>
      </c>
      <c r="J895" s="4">
        <v>737.37</v>
      </c>
      <c r="K895" s="4">
        <v>3573.35</v>
      </c>
      <c r="L895" s="4">
        <v>0</v>
      </c>
    </row>
    <row r="896" spans="1:12">
      <c r="A896" s="1">
        <v>8</v>
      </c>
      <c r="B896">
        <v>2019</v>
      </c>
      <c r="C896" s="48" t="str">
        <f t="shared" si="13"/>
        <v>MFY20</v>
      </c>
      <c r="D896" t="s">
        <v>26</v>
      </c>
      <c r="E896" t="s">
        <v>13</v>
      </c>
      <c r="F896" t="s">
        <v>13</v>
      </c>
      <c r="G896" s="4">
        <v>1092.33</v>
      </c>
      <c r="H896" s="4">
        <v>0</v>
      </c>
      <c r="I896" s="4">
        <v>0</v>
      </c>
      <c r="J896" s="4">
        <v>0</v>
      </c>
      <c r="K896" s="4">
        <v>0</v>
      </c>
      <c r="L896" s="4">
        <v>0</v>
      </c>
    </row>
    <row r="897" spans="1:12">
      <c r="A897" s="1">
        <v>8</v>
      </c>
      <c r="B897">
        <v>2019</v>
      </c>
      <c r="C897" s="48" t="str">
        <f t="shared" si="13"/>
        <v>MFY20</v>
      </c>
      <c r="D897" t="s">
        <v>28</v>
      </c>
      <c r="E897" t="s">
        <v>12</v>
      </c>
      <c r="F897" t="s">
        <v>12</v>
      </c>
      <c r="G897" s="4">
        <v>202212.06</v>
      </c>
      <c r="H897" s="4">
        <v>3099.19</v>
      </c>
      <c r="I897" s="4">
        <v>0</v>
      </c>
      <c r="J897" s="4">
        <v>3099.19</v>
      </c>
      <c r="K897" s="4">
        <v>0</v>
      </c>
      <c r="L897" s="4">
        <v>0</v>
      </c>
    </row>
    <row r="898" spans="1:12">
      <c r="A898" s="1">
        <v>8</v>
      </c>
      <c r="B898">
        <v>2019</v>
      </c>
      <c r="C898" s="48" t="str">
        <f t="shared" si="13"/>
        <v>MFY20</v>
      </c>
      <c r="D898" t="s">
        <v>28</v>
      </c>
      <c r="E898" t="s">
        <v>13</v>
      </c>
      <c r="F898" t="s">
        <v>12</v>
      </c>
      <c r="G898" s="4">
        <v>48.21</v>
      </c>
      <c r="H898" s="4">
        <v>0</v>
      </c>
      <c r="I898" s="4">
        <v>0</v>
      </c>
      <c r="J898" s="4">
        <v>0</v>
      </c>
      <c r="K898" s="4">
        <v>0</v>
      </c>
      <c r="L898" s="4">
        <v>0</v>
      </c>
    </row>
    <row r="899" spans="1:12">
      <c r="A899" s="1">
        <v>9</v>
      </c>
      <c r="B899">
        <v>2019</v>
      </c>
      <c r="C899" s="48" t="str">
        <f t="shared" ref="C899:C962" si="14">"MFY"&amp;IF(A899&lt;2,RIGHT(B899,2),RIGHT(B899+1,2))</f>
        <v>MFY20</v>
      </c>
      <c r="D899" t="s">
        <v>11</v>
      </c>
      <c r="E899" t="s">
        <v>12</v>
      </c>
      <c r="F899" t="s">
        <v>12</v>
      </c>
      <c r="G899" s="4">
        <v>31707992.739999998</v>
      </c>
      <c r="H899" s="4">
        <v>29863260.460000001</v>
      </c>
      <c r="I899" s="4">
        <v>125.7</v>
      </c>
      <c r="J899" s="4">
        <v>28130140.350000001</v>
      </c>
      <c r="K899" s="4">
        <v>1705491.54</v>
      </c>
      <c r="L899" s="4">
        <v>335.25</v>
      </c>
    </row>
    <row r="900" spans="1:12">
      <c r="A900" s="1">
        <v>9</v>
      </c>
      <c r="B900">
        <v>2019</v>
      </c>
      <c r="C900" s="48" t="str">
        <f t="shared" si="14"/>
        <v>MFY20</v>
      </c>
      <c r="D900" t="s">
        <v>11</v>
      </c>
      <c r="E900" t="s">
        <v>13</v>
      </c>
      <c r="F900" t="s">
        <v>12</v>
      </c>
      <c r="G900" s="4">
        <v>131678.94</v>
      </c>
      <c r="H900" s="4">
        <v>82380.87</v>
      </c>
      <c r="I900" s="4">
        <v>0</v>
      </c>
      <c r="J900" s="4">
        <v>71084.05</v>
      </c>
      <c r="K900" s="4">
        <v>11281.15</v>
      </c>
      <c r="L900" s="4">
        <v>0</v>
      </c>
    </row>
    <row r="901" spans="1:12">
      <c r="A901" s="1">
        <v>9</v>
      </c>
      <c r="B901">
        <v>2019</v>
      </c>
      <c r="C901" s="48" t="str">
        <f t="shared" si="14"/>
        <v>MFY20</v>
      </c>
      <c r="D901" t="s">
        <v>14</v>
      </c>
      <c r="E901" t="s">
        <v>12</v>
      </c>
      <c r="F901" t="s">
        <v>12</v>
      </c>
      <c r="G901" s="4">
        <v>12718213.949999999</v>
      </c>
      <c r="H901" s="4">
        <v>12287317.42</v>
      </c>
      <c r="I901" s="4">
        <v>14.65</v>
      </c>
      <c r="J901" s="4">
        <v>12124615.59</v>
      </c>
      <c r="K901" s="4">
        <v>153051.73000000001</v>
      </c>
      <c r="L901" s="4">
        <v>546.05999999999995</v>
      </c>
    </row>
    <row r="902" spans="1:12">
      <c r="A902" s="1">
        <v>9</v>
      </c>
      <c r="B902">
        <v>2019</v>
      </c>
      <c r="C902" s="48" t="str">
        <f t="shared" si="14"/>
        <v>MFY20</v>
      </c>
      <c r="D902" t="s">
        <v>14</v>
      </c>
      <c r="E902" t="s">
        <v>13</v>
      </c>
      <c r="F902" t="s">
        <v>12</v>
      </c>
      <c r="G902" s="4">
        <v>1016724.7</v>
      </c>
      <c r="H902" s="4">
        <v>731763.05</v>
      </c>
      <c r="I902" s="4">
        <v>0</v>
      </c>
      <c r="J902" s="4">
        <v>685338.5</v>
      </c>
      <c r="K902" s="4">
        <v>46278.559999999998</v>
      </c>
      <c r="L902" s="4">
        <v>0</v>
      </c>
    </row>
    <row r="903" spans="1:12">
      <c r="A903" s="1">
        <v>9</v>
      </c>
      <c r="B903">
        <v>2019</v>
      </c>
      <c r="C903" s="48" t="str">
        <f t="shared" si="14"/>
        <v>MFY20</v>
      </c>
      <c r="D903" t="s">
        <v>15</v>
      </c>
      <c r="E903" t="s">
        <v>12</v>
      </c>
      <c r="F903" t="s">
        <v>12</v>
      </c>
      <c r="G903" s="4">
        <v>1531332.09</v>
      </c>
      <c r="H903" s="4">
        <v>1343560.36</v>
      </c>
      <c r="I903" s="4">
        <v>0</v>
      </c>
      <c r="J903" s="4">
        <v>1329476.32</v>
      </c>
      <c r="K903" s="4">
        <v>14084.04</v>
      </c>
      <c r="L903" s="4">
        <v>0</v>
      </c>
    </row>
    <row r="904" spans="1:12">
      <c r="A904" s="1">
        <v>9</v>
      </c>
      <c r="B904">
        <v>2019</v>
      </c>
      <c r="C904" s="48" t="str">
        <f t="shared" si="14"/>
        <v>MFY20</v>
      </c>
      <c r="D904" t="s">
        <v>15</v>
      </c>
      <c r="E904" t="s">
        <v>13</v>
      </c>
      <c r="F904" t="s">
        <v>12</v>
      </c>
      <c r="G904" s="4">
        <v>5601.41</v>
      </c>
      <c r="H904" s="4">
        <v>5942.64</v>
      </c>
      <c r="I904" s="4">
        <v>0</v>
      </c>
      <c r="J904" s="4">
        <v>5867.91</v>
      </c>
      <c r="K904" s="4">
        <v>74.73</v>
      </c>
      <c r="L904" s="4">
        <v>0</v>
      </c>
    </row>
    <row r="905" spans="1:12">
      <c r="A905" s="1">
        <v>9</v>
      </c>
      <c r="B905">
        <v>2019</v>
      </c>
      <c r="C905" s="48" t="str">
        <f t="shared" si="14"/>
        <v>MFY20</v>
      </c>
      <c r="D905" t="s">
        <v>16</v>
      </c>
      <c r="E905" t="s">
        <v>12</v>
      </c>
      <c r="F905" t="s">
        <v>12</v>
      </c>
      <c r="G905" s="4">
        <v>384422.47</v>
      </c>
      <c r="H905" s="4">
        <v>379376.1</v>
      </c>
      <c r="I905" s="4">
        <v>0</v>
      </c>
      <c r="J905" s="4">
        <v>377770.05</v>
      </c>
      <c r="K905" s="4">
        <v>1606.05</v>
      </c>
      <c r="L905" s="4">
        <v>0</v>
      </c>
    </row>
    <row r="906" spans="1:12">
      <c r="A906" s="1">
        <v>9</v>
      </c>
      <c r="B906">
        <v>2019</v>
      </c>
      <c r="C906" s="48" t="str">
        <f t="shared" si="14"/>
        <v>MFY20</v>
      </c>
      <c r="D906" t="s">
        <v>16</v>
      </c>
      <c r="E906" t="s">
        <v>13</v>
      </c>
      <c r="F906" t="s">
        <v>12</v>
      </c>
      <c r="G906" s="4">
        <v>197088.77</v>
      </c>
      <c r="H906" s="4">
        <v>156887.51</v>
      </c>
      <c r="I906" s="4">
        <v>0</v>
      </c>
      <c r="J906" s="4">
        <v>138884.31</v>
      </c>
      <c r="K906" s="4">
        <v>18003.2</v>
      </c>
      <c r="L906" s="4">
        <v>0</v>
      </c>
    </row>
    <row r="907" spans="1:12">
      <c r="A907" s="1">
        <v>9</v>
      </c>
      <c r="B907">
        <v>2019</v>
      </c>
      <c r="C907" s="48" t="str">
        <f t="shared" si="14"/>
        <v>MFY20</v>
      </c>
      <c r="D907" t="s">
        <v>17</v>
      </c>
      <c r="E907" t="s">
        <v>12</v>
      </c>
      <c r="F907" t="s">
        <v>12</v>
      </c>
      <c r="G907" s="4">
        <v>1128216.23</v>
      </c>
      <c r="H907" s="4">
        <v>1129175.17</v>
      </c>
      <c r="I907" s="4">
        <v>0</v>
      </c>
      <c r="J907" s="4">
        <v>1129175.17</v>
      </c>
      <c r="K907" s="4">
        <v>0</v>
      </c>
      <c r="L907" s="4">
        <v>0</v>
      </c>
    </row>
    <row r="908" spans="1:12">
      <c r="A908" s="1">
        <v>9</v>
      </c>
      <c r="B908">
        <v>2019</v>
      </c>
      <c r="C908" s="48" t="str">
        <f t="shared" si="14"/>
        <v>MFY20</v>
      </c>
      <c r="D908" t="s">
        <v>17</v>
      </c>
      <c r="E908" t="s">
        <v>13</v>
      </c>
      <c r="F908" t="s">
        <v>12</v>
      </c>
      <c r="G908" s="4">
        <v>46100.26</v>
      </c>
      <c r="H908" s="4">
        <v>25109.59</v>
      </c>
      <c r="I908" s="4">
        <v>0</v>
      </c>
      <c r="J908" s="4">
        <v>24960.01</v>
      </c>
      <c r="K908" s="4">
        <v>149.58000000000001</v>
      </c>
      <c r="L908" s="4">
        <v>0</v>
      </c>
    </row>
    <row r="909" spans="1:12">
      <c r="A909" s="1">
        <v>9</v>
      </c>
      <c r="B909">
        <v>2019</v>
      </c>
      <c r="C909" s="48" t="str">
        <f t="shared" si="14"/>
        <v>MFY20</v>
      </c>
      <c r="D909" t="s">
        <v>18</v>
      </c>
      <c r="E909" t="s">
        <v>12</v>
      </c>
      <c r="F909" t="s">
        <v>12</v>
      </c>
      <c r="G909" s="4">
        <v>765909.66</v>
      </c>
      <c r="H909" s="4">
        <v>754907.66</v>
      </c>
      <c r="I909" s="4">
        <v>0</v>
      </c>
      <c r="J909" s="4">
        <v>752585.6</v>
      </c>
      <c r="K909" s="4">
        <v>2322.06</v>
      </c>
      <c r="L909" s="4">
        <v>0</v>
      </c>
    </row>
    <row r="910" spans="1:12">
      <c r="A910" s="1">
        <v>9</v>
      </c>
      <c r="B910">
        <v>2019</v>
      </c>
      <c r="C910" s="48" t="str">
        <f t="shared" si="14"/>
        <v>MFY20</v>
      </c>
      <c r="D910" t="s">
        <v>18</v>
      </c>
      <c r="E910" t="s">
        <v>13</v>
      </c>
      <c r="F910" t="s">
        <v>12</v>
      </c>
      <c r="G910" s="4">
        <v>3978.58</v>
      </c>
      <c r="H910" s="4">
        <v>3808.73</v>
      </c>
      <c r="I910" s="4">
        <v>0</v>
      </c>
      <c r="J910" s="4">
        <v>3808.73</v>
      </c>
      <c r="K910" s="4">
        <v>0</v>
      </c>
      <c r="L910" s="4">
        <v>0</v>
      </c>
    </row>
    <row r="911" spans="1:12">
      <c r="A911" s="1">
        <v>9</v>
      </c>
      <c r="B911">
        <v>2019</v>
      </c>
      <c r="C911" s="48" t="str">
        <f t="shared" si="14"/>
        <v>MFY20</v>
      </c>
      <c r="D911" t="s">
        <v>19</v>
      </c>
      <c r="E911" t="s">
        <v>12</v>
      </c>
      <c r="F911" t="s">
        <v>12</v>
      </c>
      <c r="G911" s="4">
        <v>540772.29</v>
      </c>
      <c r="H911" s="4">
        <v>540772.29</v>
      </c>
      <c r="I911" s="4">
        <v>0</v>
      </c>
      <c r="J911" s="4">
        <v>540772.29</v>
      </c>
      <c r="K911" s="4">
        <v>0</v>
      </c>
      <c r="L911" s="4">
        <v>0</v>
      </c>
    </row>
    <row r="912" spans="1:12">
      <c r="A912" s="1">
        <v>9</v>
      </c>
      <c r="B912">
        <v>2019</v>
      </c>
      <c r="C912" s="48" t="str">
        <f t="shared" si="14"/>
        <v>MFY20</v>
      </c>
      <c r="D912" t="s">
        <v>19</v>
      </c>
      <c r="E912" t="s">
        <v>13</v>
      </c>
      <c r="F912" t="s">
        <v>12</v>
      </c>
      <c r="G912" s="4">
        <v>16933.439999999999</v>
      </c>
      <c r="H912" s="4">
        <v>16933.439999999999</v>
      </c>
      <c r="I912" s="4">
        <v>0</v>
      </c>
      <c r="J912" s="4">
        <v>16933.439999999999</v>
      </c>
      <c r="K912" s="4">
        <v>0</v>
      </c>
      <c r="L912" s="4">
        <v>0</v>
      </c>
    </row>
    <row r="913" spans="1:12">
      <c r="A913" s="1">
        <v>9</v>
      </c>
      <c r="B913">
        <v>2019</v>
      </c>
      <c r="C913" s="48" t="str">
        <f t="shared" si="14"/>
        <v>MFY20</v>
      </c>
      <c r="D913" t="s">
        <v>20</v>
      </c>
      <c r="E913" t="s">
        <v>12</v>
      </c>
      <c r="F913" t="s">
        <v>12</v>
      </c>
      <c r="G913" s="4">
        <v>1047010.56</v>
      </c>
      <c r="H913" s="4">
        <v>948616.81</v>
      </c>
      <c r="I913" s="4">
        <v>77.05</v>
      </c>
      <c r="J913" s="4">
        <v>905238.77</v>
      </c>
      <c r="K913" s="4">
        <v>42845.52</v>
      </c>
      <c r="L913" s="4">
        <v>12.96</v>
      </c>
    </row>
    <row r="914" spans="1:12">
      <c r="A914" s="1">
        <v>9</v>
      </c>
      <c r="B914">
        <v>2019</v>
      </c>
      <c r="C914" s="48" t="str">
        <f t="shared" si="14"/>
        <v>MFY20</v>
      </c>
      <c r="D914" t="s">
        <v>21</v>
      </c>
      <c r="E914" t="s">
        <v>12</v>
      </c>
      <c r="F914" t="s">
        <v>12</v>
      </c>
      <c r="G914" s="4">
        <v>2476467.13</v>
      </c>
      <c r="H914" s="4">
        <v>2478857.9300000002</v>
      </c>
      <c r="I914" s="4">
        <v>0</v>
      </c>
      <c r="J914" s="4">
        <v>2478747.7000000002</v>
      </c>
      <c r="K914" s="4">
        <v>110.23</v>
      </c>
      <c r="L914" s="4">
        <v>0</v>
      </c>
    </row>
    <row r="915" spans="1:12">
      <c r="A915" s="1">
        <v>9</v>
      </c>
      <c r="B915">
        <v>2019</v>
      </c>
      <c r="C915" s="48" t="str">
        <f t="shared" si="14"/>
        <v>MFY20</v>
      </c>
      <c r="D915" t="s">
        <v>21</v>
      </c>
      <c r="E915" t="s">
        <v>13</v>
      </c>
      <c r="F915" t="s">
        <v>12</v>
      </c>
      <c r="G915" s="4">
        <v>227.22</v>
      </c>
      <c r="H915" s="4">
        <v>227.22</v>
      </c>
      <c r="I915" s="4">
        <v>0</v>
      </c>
      <c r="J915" s="4">
        <v>227.22</v>
      </c>
      <c r="K915" s="4">
        <v>0</v>
      </c>
      <c r="L915" s="4">
        <v>0</v>
      </c>
    </row>
    <row r="916" spans="1:12">
      <c r="A916" s="1">
        <v>9</v>
      </c>
      <c r="B916">
        <v>2019</v>
      </c>
      <c r="C916" s="48" t="str">
        <f t="shared" si="14"/>
        <v>MFY20</v>
      </c>
      <c r="D916" t="s">
        <v>22</v>
      </c>
      <c r="E916" t="s">
        <v>12</v>
      </c>
      <c r="F916" t="s">
        <v>12</v>
      </c>
      <c r="G916" s="4">
        <v>78225.37</v>
      </c>
      <c r="H916" s="4">
        <v>60731.9</v>
      </c>
      <c r="I916" s="4">
        <v>0</v>
      </c>
      <c r="J916" s="4">
        <v>60731.9</v>
      </c>
      <c r="K916" s="4">
        <v>0</v>
      </c>
      <c r="L916" s="4">
        <v>0</v>
      </c>
    </row>
    <row r="917" spans="1:12">
      <c r="A917" s="1">
        <v>9</v>
      </c>
      <c r="B917">
        <v>2019</v>
      </c>
      <c r="C917" s="48" t="str">
        <f t="shared" si="14"/>
        <v>MFY20</v>
      </c>
      <c r="D917" t="s">
        <v>23</v>
      </c>
      <c r="E917" t="s">
        <v>12</v>
      </c>
      <c r="F917" t="s">
        <v>12</v>
      </c>
      <c r="G917" s="4">
        <v>1276459.3</v>
      </c>
      <c r="H917" s="4">
        <v>1284011.02</v>
      </c>
      <c r="I917" s="4">
        <v>0</v>
      </c>
      <c r="J917" s="4">
        <v>1284011.02</v>
      </c>
      <c r="K917" s="4">
        <v>0</v>
      </c>
      <c r="L917" s="4">
        <v>0</v>
      </c>
    </row>
    <row r="918" spans="1:12">
      <c r="A918" s="1">
        <v>9</v>
      </c>
      <c r="B918">
        <v>2019</v>
      </c>
      <c r="C918" s="48" t="str">
        <f t="shared" si="14"/>
        <v>MFY20</v>
      </c>
      <c r="D918" t="s">
        <v>23</v>
      </c>
      <c r="E918" t="s">
        <v>13</v>
      </c>
      <c r="F918" t="s">
        <v>12</v>
      </c>
      <c r="G918" s="4">
        <v>14936.01</v>
      </c>
      <c r="H918" s="4">
        <v>14553.16</v>
      </c>
      <c r="I918" s="4">
        <v>0</v>
      </c>
      <c r="J918" s="4">
        <v>14539.13</v>
      </c>
      <c r="K918" s="4">
        <v>14.03</v>
      </c>
      <c r="L918" s="4">
        <v>0</v>
      </c>
    </row>
    <row r="919" spans="1:12">
      <c r="A919" s="1">
        <v>9</v>
      </c>
      <c r="B919">
        <v>2019</v>
      </c>
      <c r="C919" s="48" t="str">
        <f t="shared" si="14"/>
        <v>MFY20</v>
      </c>
      <c r="D919" t="s">
        <v>24</v>
      </c>
      <c r="E919" t="s">
        <v>12</v>
      </c>
      <c r="F919" t="s">
        <v>12</v>
      </c>
      <c r="G919" s="4">
        <v>408.39</v>
      </c>
      <c r="H919" s="4">
        <v>367.65</v>
      </c>
      <c r="I919" s="4">
        <v>0</v>
      </c>
      <c r="J919" s="4">
        <v>367.65</v>
      </c>
      <c r="K919" s="4">
        <v>0</v>
      </c>
      <c r="L919" s="4">
        <v>0</v>
      </c>
    </row>
    <row r="920" spans="1:12">
      <c r="A920" s="1">
        <v>9</v>
      </c>
      <c r="B920">
        <v>2019</v>
      </c>
      <c r="C920" s="48" t="str">
        <f t="shared" si="14"/>
        <v>MFY20</v>
      </c>
      <c r="D920" t="s">
        <v>25</v>
      </c>
      <c r="E920" t="s">
        <v>12</v>
      </c>
      <c r="F920" t="s">
        <v>12</v>
      </c>
      <c r="G920" s="4">
        <v>377893.14</v>
      </c>
      <c r="H920" s="4">
        <v>362280.49</v>
      </c>
      <c r="I920" s="4">
        <v>0</v>
      </c>
      <c r="J920" s="4">
        <v>339675.29</v>
      </c>
      <c r="K920" s="4">
        <v>22528.85</v>
      </c>
      <c r="L920" s="4">
        <v>0</v>
      </c>
    </row>
    <row r="921" spans="1:12">
      <c r="A921" s="1">
        <v>9</v>
      </c>
      <c r="B921">
        <v>2019</v>
      </c>
      <c r="C921" s="48" t="str">
        <f t="shared" si="14"/>
        <v>MFY20</v>
      </c>
      <c r="D921" t="s">
        <v>25</v>
      </c>
      <c r="E921" t="s">
        <v>13</v>
      </c>
      <c r="F921" t="s">
        <v>12</v>
      </c>
      <c r="G921" s="4">
        <v>552.83000000000004</v>
      </c>
      <c r="H921" s="4">
        <v>535.29</v>
      </c>
      <c r="I921" s="4">
        <v>0</v>
      </c>
      <c r="J921" s="4">
        <v>535.29</v>
      </c>
      <c r="K921" s="4">
        <v>0</v>
      </c>
      <c r="L921" s="4">
        <v>0</v>
      </c>
    </row>
    <row r="922" spans="1:12">
      <c r="A922" s="1">
        <v>9</v>
      </c>
      <c r="B922">
        <v>2019</v>
      </c>
      <c r="C922" s="48" t="str">
        <f t="shared" si="14"/>
        <v>MFY20</v>
      </c>
      <c r="D922" t="s">
        <v>26</v>
      </c>
      <c r="E922" t="s">
        <v>12</v>
      </c>
      <c r="F922" t="s">
        <v>12</v>
      </c>
      <c r="G922" s="4">
        <v>2336408.73</v>
      </c>
      <c r="H922" s="4">
        <v>10706.14</v>
      </c>
      <c r="I922" s="4">
        <v>0</v>
      </c>
      <c r="J922" s="4">
        <v>8868.08</v>
      </c>
      <c r="K922" s="4">
        <v>1838.06</v>
      </c>
      <c r="L922" s="4">
        <v>0</v>
      </c>
    </row>
    <row r="923" spans="1:12">
      <c r="A923" s="1">
        <v>9</v>
      </c>
      <c r="B923">
        <v>2019</v>
      </c>
      <c r="C923" s="48" t="str">
        <f t="shared" si="14"/>
        <v>MFY20</v>
      </c>
      <c r="D923" t="s">
        <v>26</v>
      </c>
      <c r="E923" t="s">
        <v>12</v>
      </c>
      <c r="F923" t="s">
        <v>13</v>
      </c>
      <c r="G923" s="4">
        <v>2771337.9</v>
      </c>
      <c r="H923" s="4">
        <v>0</v>
      </c>
      <c r="I923" s="4">
        <v>0</v>
      </c>
      <c r="J923" s="4">
        <v>0</v>
      </c>
      <c r="K923" s="4">
        <v>0</v>
      </c>
      <c r="L923" s="4">
        <v>0</v>
      </c>
    </row>
    <row r="924" spans="1:12">
      <c r="A924" s="1">
        <v>9</v>
      </c>
      <c r="B924">
        <v>2019</v>
      </c>
      <c r="C924" s="48" t="str">
        <f t="shared" si="14"/>
        <v>MFY20</v>
      </c>
      <c r="D924" t="s">
        <v>26</v>
      </c>
      <c r="E924" t="s">
        <v>13</v>
      </c>
      <c r="F924" t="s">
        <v>12</v>
      </c>
      <c r="G924" s="4">
        <v>141522.91</v>
      </c>
      <c r="H924" s="4">
        <v>4200.16</v>
      </c>
      <c r="I924" s="4">
        <v>0</v>
      </c>
      <c r="J924" s="4">
        <v>704.21</v>
      </c>
      <c r="K924" s="4">
        <v>3495.95</v>
      </c>
      <c r="L924" s="4">
        <v>0</v>
      </c>
    </row>
    <row r="925" spans="1:12">
      <c r="A925" s="1">
        <v>9</v>
      </c>
      <c r="B925">
        <v>2019</v>
      </c>
      <c r="C925" s="48" t="str">
        <f t="shared" si="14"/>
        <v>MFY20</v>
      </c>
      <c r="D925" t="s">
        <v>26</v>
      </c>
      <c r="E925" t="s">
        <v>13</v>
      </c>
      <c r="F925" t="s">
        <v>13</v>
      </c>
      <c r="G925" s="4">
        <v>1064.9100000000001</v>
      </c>
      <c r="H925" s="4">
        <v>0</v>
      </c>
      <c r="I925" s="4">
        <v>0</v>
      </c>
      <c r="J925" s="4">
        <v>0</v>
      </c>
      <c r="K925" s="4">
        <v>0</v>
      </c>
      <c r="L925" s="4">
        <v>0</v>
      </c>
    </row>
    <row r="926" spans="1:12">
      <c r="A926" s="1">
        <v>9</v>
      </c>
      <c r="B926">
        <v>2019</v>
      </c>
      <c r="C926" s="48" t="str">
        <f t="shared" si="14"/>
        <v>MFY20</v>
      </c>
      <c r="D926" t="s">
        <v>28</v>
      </c>
      <c r="E926" t="s">
        <v>12</v>
      </c>
      <c r="F926" t="s">
        <v>12</v>
      </c>
      <c r="G926" s="4">
        <v>10703.06</v>
      </c>
      <c r="H926" s="4">
        <v>1088.0899999999999</v>
      </c>
      <c r="I926" s="4">
        <v>0</v>
      </c>
      <c r="J926" s="4">
        <v>1088.0899999999999</v>
      </c>
      <c r="K926" s="4">
        <v>0</v>
      </c>
      <c r="L926" s="4">
        <v>0</v>
      </c>
    </row>
    <row r="927" spans="1:12">
      <c r="A927" s="1">
        <v>9</v>
      </c>
      <c r="B927">
        <v>2019</v>
      </c>
      <c r="C927" s="48" t="str">
        <f t="shared" si="14"/>
        <v>MFY20</v>
      </c>
      <c r="D927" t="s">
        <v>28</v>
      </c>
      <c r="E927" t="s">
        <v>13</v>
      </c>
      <c r="F927" t="s">
        <v>12</v>
      </c>
      <c r="G927" s="4">
        <v>47.8</v>
      </c>
      <c r="H927" s="4">
        <v>0</v>
      </c>
      <c r="I927" s="4">
        <v>0</v>
      </c>
      <c r="J927" s="4">
        <v>0</v>
      </c>
      <c r="K927" s="4">
        <v>0</v>
      </c>
      <c r="L927" s="4">
        <v>0</v>
      </c>
    </row>
    <row r="928" spans="1:12">
      <c r="A928" s="1">
        <v>10</v>
      </c>
      <c r="B928">
        <v>2019</v>
      </c>
      <c r="C928" s="48" t="str">
        <f t="shared" si="14"/>
        <v>MFY20</v>
      </c>
      <c r="D928" t="s">
        <v>11</v>
      </c>
      <c r="E928" t="s">
        <v>12</v>
      </c>
      <c r="F928" t="s">
        <v>12</v>
      </c>
      <c r="G928" s="4">
        <v>32539168.82</v>
      </c>
      <c r="H928" s="4">
        <v>30514929.07</v>
      </c>
      <c r="I928" s="4">
        <v>309.7</v>
      </c>
      <c r="J928" s="4">
        <v>28106863.800000001</v>
      </c>
      <c r="K928" s="4">
        <v>2359189.34</v>
      </c>
      <c r="L928" s="4">
        <v>385.93</v>
      </c>
    </row>
    <row r="929" spans="1:12">
      <c r="A929" s="1">
        <v>10</v>
      </c>
      <c r="B929">
        <v>2019</v>
      </c>
      <c r="C929" s="48" t="str">
        <f t="shared" si="14"/>
        <v>MFY20</v>
      </c>
      <c r="D929" t="s">
        <v>11</v>
      </c>
      <c r="E929" t="s">
        <v>13</v>
      </c>
      <c r="F929" t="s">
        <v>12</v>
      </c>
      <c r="G929" s="4">
        <v>137887.18</v>
      </c>
      <c r="H929" s="4">
        <v>85453.05</v>
      </c>
      <c r="I929" s="4">
        <v>0</v>
      </c>
      <c r="J929" s="4">
        <v>72399.42</v>
      </c>
      <c r="K929" s="4">
        <v>13030.72</v>
      </c>
      <c r="L929" s="4">
        <v>0</v>
      </c>
    </row>
    <row r="930" spans="1:12">
      <c r="A930" s="1">
        <v>10</v>
      </c>
      <c r="B930">
        <v>2019</v>
      </c>
      <c r="C930" s="48" t="str">
        <f t="shared" si="14"/>
        <v>MFY20</v>
      </c>
      <c r="D930" t="s">
        <v>14</v>
      </c>
      <c r="E930" t="s">
        <v>12</v>
      </c>
      <c r="F930" t="s">
        <v>12</v>
      </c>
      <c r="G930" s="4">
        <v>13243728.710000001</v>
      </c>
      <c r="H930" s="4">
        <v>12600617.810000001</v>
      </c>
      <c r="I930" s="4">
        <v>0</v>
      </c>
      <c r="J930" s="4">
        <v>12329020.91</v>
      </c>
      <c r="K930" s="4">
        <v>267209.17</v>
      </c>
      <c r="L930" s="4">
        <v>521.91999999999996</v>
      </c>
    </row>
    <row r="931" spans="1:12">
      <c r="A931" s="1">
        <v>10</v>
      </c>
      <c r="B931">
        <v>2019</v>
      </c>
      <c r="C931" s="48" t="str">
        <f t="shared" si="14"/>
        <v>MFY20</v>
      </c>
      <c r="D931" t="s">
        <v>14</v>
      </c>
      <c r="E931" t="s">
        <v>13</v>
      </c>
      <c r="F931" t="s">
        <v>12</v>
      </c>
      <c r="G931" s="4">
        <v>1085546.77</v>
      </c>
      <c r="H931" s="4">
        <v>786014.53</v>
      </c>
      <c r="I931" s="4">
        <v>0</v>
      </c>
      <c r="J931" s="4">
        <v>722801.17</v>
      </c>
      <c r="K931" s="4">
        <v>62959.09</v>
      </c>
      <c r="L931" s="4">
        <v>0</v>
      </c>
    </row>
    <row r="932" spans="1:12">
      <c r="A932" s="1">
        <v>10</v>
      </c>
      <c r="B932">
        <v>2019</v>
      </c>
      <c r="C932" s="48" t="str">
        <f t="shared" si="14"/>
        <v>MFY20</v>
      </c>
      <c r="D932" t="s">
        <v>15</v>
      </c>
      <c r="E932" t="s">
        <v>12</v>
      </c>
      <c r="F932" t="s">
        <v>12</v>
      </c>
      <c r="G932" s="4">
        <v>1632548.58</v>
      </c>
      <c r="H932" s="4">
        <v>1612779.36</v>
      </c>
      <c r="I932" s="4">
        <v>0</v>
      </c>
      <c r="J932" s="4">
        <v>1592277.59</v>
      </c>
      <c r="K932" s="4">
        <v>20501.77</v>
      </c>
      <c r="L932" s="4">
        <v>0</v>
      </c>
    </row>
    <row r="933" spans="1:12">
      <c r="A933" s="1">
        <v>10</v>
      </c>
      <c r="B933">
        <v>2019</v>
      </c>
      <c r="C933" s="48" t="str">
        <f t="shared" si="14"/>
        <v>MFY20</v>
      </c>
      <c r="D933" t="s">
        <v>15</v>
      </c>
      <c r="E933" t="s">
        <v>13</v>
      </c>
      <c r="F933" t="s">
        <v>12</v>
      </c>
      <c r="G933" s="4">
        <v>52085.73</v>
      </c>
      <c r="H933" s="4">
        <v>51200.62</v>
      </c>
      <c r="I933" s="4">
        <v>0</v>
      </c>
      <c r="J933" s="4">
        <v>51122.32</v>
      </c>
      <c r="K933" s="4">
        <v>78.3</v>
      </c>
      <c r="L933" s="4">
        <v>0</v>
      </c>
    </row>
    <row r="934" spans="1:12">
      <c r="A934" s="1">
        <v>10</v>
      </c>
      <c r="B934">
        <v>2019</v>
      </c>
      <c r="C934" s="48" t="str">
        <f t="shared" si="14"/>
        <v>MFY20</v>
      </c>
      <c r="D934" t="s">
        <v>16</v>
      </c>
      <c r="E934" t="s">
        <v>12</v>
      </c>
      <c r="F934" t="s">
        <v>12</v>
      </c>
      <c r="G934" s="4">
        <v>176275.66</v>
      </c>
      <c r="H934" s="4">
        <v>175550.27</v>
      </c>
      <c r="I934" s="4">
        <v>0</v>
      </c>
      <c r="J934" s="4">
        <v>173817.06</v>
      </c>
      <c r="K934" s="4">
        <v>1733.21</v>
      </c>
      <c r="L934" s="4">
        <v>0</v>
      </c>
    </row>
    <row r="935" spans="1:12">
      <c r="A935" s="1">
        <v>10</v>
      </c>
      <c r="B935">
        <v>2019</v>
      </c>
      <c r="C935" s="48" t="str">
        <f t="shared" si="14"/>
        <v>MFY20</v>
      </c>
      <c r="D935" t="s">
        <v>16</v>
      </c>
      <c r="E935" t="s">
        <v>13</v>
      </c>
      <c r="F935" t="s">
        <v>12</v>
      </c>
      <c r="G935" s="4">
        <v>200087.96</v>
      </c>
      <c r="H935" s="4">
        <v>162263.20000000001</v>
      </c>
      <c r="I935" s="4">
        <v>0</v>
      </c>
      <c r="J935" s="4">
        <v>139642.06</v>
      </c>
      <c r="K935" s="4">
        <v>22621.14</v>
      </c>
      <c r="L935" s="4">
        <v>0</v>
      </c>
    </row>
    <row r="936" spans="1:12">
      <c r="A936" s="1">
        <v>10</v>
      </c>
      <c r="B936">
        <v>2019</v>
      </c>
      <c r="C936" s="48" t="str">
        <f t="shared" si="14"/>
        <v>MFY20</v>
      </c>
      <c r="D936" t="s">
        <v>17</v>
      </c>
      <c r="E936" t="s">
        <v>12</v>
      </c>
      <c r="F936" t="s">
        <v>12</v>
      </c>
      <c r="G936" s="4">
        <v>1078845.68</v>
      </c>
      <c r="H936" s="4">
        <v>1076110.69</v>
      </c>
      <c r="I936" s="4">
        <v>0</v>
      </c>
      <c r="J936" s="4">
        <v>1076110.69</v>
      </c>
      <c r="K936" s="4">
        <v>0</v>
      </c>
      <c r="L936" s="4">
        <v>0</v>
      </c>
    </row>
    <row r="937" spans="1:12">
      <c r="A937" s="1">
        <v>10</v>
      </c>
      <c r="B937">
        <v>2019</v>
      </c>
      <c r="C937" s="48" t="str">
        <f t="shared" si="14"/>
        <v>MFY20</v>
      </c>
      <c r="D937" t="s">
        <v>17</v>
      </c>
      <c r="E937" t="s">
        <v>13</v>
      </c>
      <c r="F937" t="s">
        <v>12</v>
      </c>
      <c r="G937" s="4">
        <v>44740.32</v>
      </c>
      <c r="H937" s="4">
        <v>23114.76</v>
      </c>
      <c r="I937" s="4">
        <v>0</v>
      </c>
      <c r="J937" s="4">
        <v>22960.66</v>
      </c>
      <c r="K937" s="4">
        <v>154.1</v>
      </c>
      <c r="L937" s="4">
        <v>0</v>
      </c>
    </row>
    <row r="938" spans="1:12">
      <c r="A938" s="1">
        <v>10</v>
      </c>
      <c r="B938">
        <v>2019</v>
      </c>
      <c r="C938" s="48" t="str">
        <f t="shared" si="14"/>
        <v>MFY20</v>
      </c>
      <c r="D938" t="s">
        <v>18</v>
      </c>
      <c r="E938" t="s">
        <v>12</v>
      </c>
      <c r="F938" t="s">
        <v>12</v>
      </c>
      <c r="G938" s="4">
        <v>781417</v>
      </c>
      <c r="H938" s="4">
        <v>772706.42</v>
      </c>
      <c r="I938" s="4">
        <v>0</v>
      </c>
      <c r="J938" s="4">
        <v>771030.87</v>
      </c>
      <c r="K938" s="4">
        <v>1675.55</v>
      </c>
      <c r="L938" s="4">
        <v>0</v>
      </c>
    </row>
    <row r="939" spans="1:12">
      <c r="A939" s="1">
        <v>10</v>
      </c>
      <c r="B939">
        <v>2019</v>
      </c>
      <c r="C939" s="48" t="str">
        <f t="shared" si="14"/>
        <v>MFY20</v>
      </c>
      <c r="D939" t="s">
        <v>18</v>
      </c>
      <c r="E939" t="s">
        <v>13</v>
      </c>
      <c r="F939" t="s">
        <v>12</v>
      </c>
      <c r="G939" s="4">
        <v>4186.17</v>
      </c>
      <c r="H939" s="4">
        <v>4015.34</v>
      </c>
      <c r="I939" s="4">
        <v>0</v>
      </c>
      <c r="J939" s="4">
        <v>3990.03</v>
      </c>
      <c r="K939" s="4">
        <v>25.31</v>
      </c>
      <c r="L939" s="4">
        <v>0</v>
      </c>
    </row>
    <row r="940" spans="1:12">
      <c r="A940" s="1">
        <v>10</v>
      </c>
      <c r="B940">
        <v>2019</v>
      </c>
      <c r="C940" s="48" t="str">
        <f t="shared" si="14"/>
        <v>MFY20</v>
      </c>
      <c r="D940" t="s">
        <v>19</v>
      </c>
      <c r="E940" t="s">
        <v>12</v>
      </c>
      <c r="F940" t="s">
        <v>12</v>
      </c>
      <c r="G940" s="4">
        <v>574684.09</v>
      </c>
      <c r="H940" s="4">
        <v>574514.53</v>
      </c>
      <c r="I940" s="4">
        <v>0</v>
      </c>
      <c r="J940" s="4">
        <v>574514.53</v>
      </c>
      <c r="K940" s="4">
        <v>0</v>
      </c>
      <c r="L940" s="4">
        <v>0</v>
      </c>
    </row>
    <row r="941" spans="1:12">
      <c r="A941" s="1">
        <v>10</v>
      </c>
      <c r="B941">
        <v>2019</v>
      </c>
      <c r="C941" s="48" t="str">
        <f t="shared" si="14"/>
        <v>MFY20</v>
      </c>
      <c r="D941" t="s">
        <v>19</v>
      </c>
      <c r="E941" t="s">
        <v>13</v>
      </c>
      <c r="F941" t="s">
        <v>12</v>
      </c>
      <c r="G941" s="4">
        <v>17949.66</v>
      </c>
      <c r="H941" s="4">
        <v>17949.66</v>
      </c>
      <c r="I941" s="4">
        <v>0</v>
      </c>
      <c r="J941" s="4">
        <v>17949.66</v>
      </c>
      <c r="K941" s="4">
        <v>0</v>
      </c>
      <c r="L941" s="4">
        <v>0</v>
      </c>
    </row>
    <row r="942" spans="1:12">
      <c r="A942" s="1">
        <v>10</v>
      </c>
      <c r="B942">
        <v>2019</v>
      </c>
      <c r="C942" s="48" t="str">
        <f t="shared" si="14"/>
        <v>MFY20</v>
      </c>
      <c r="D942" t="s">
        <v>20</v>
      </c>
      <c r="E942" t="s">
        <v>12</v>
      </c>
      <c r="F942" t="s">
        <v>12</v>
      </c>
      <c r="G942" s="4">
        <v>1059805.6499999999</v>
      </c>
      <c r="H942" s="4">
        <v>959918.03</v>
      </c>
      <c r="I942" s="4">
        <v>0</v>
      </c>
      <c r="J942" s="4">
        <v>903535.9</v>
      </c>
      <c r="K942" s="4">
        <v>55584.39</v>
      </c>
      <c r="L942" s="4">
        <v>11.85</v>
      </c>
    </row>
    <row r="943" spans="1:12">
      <c r="A943" s="1">
        <v>10</v>
      </c>
      <c r="B943">
        <v>2019</v>
      </c>
      <c r="C943" s="48" t="str">
        <f t="shared" si="14"/>
        <v>MFY20</v>
      </c>
      <c r="D943" t="s">
        <v>21</v>
      </c>
      <c r="E943" t="s">
        <v>12</v>
      </c>
      <c r="F943" t="s">
        <v>12</v>
      </c>
      <c r="G943" s="4">
        <v>2889219.91</v>
      </c>
      <c r="H943" s="4">
        <v>2877882.18</v>
      </c>
      <c r="I943" s="4">
        <v>0</v>
      </c>
      <c r="J943" s="4">
        <v>2786279.77</v>
      </c>
      <c r="K943" s="4">
        <v>91602.41</v>
      </c>
      <c r="L943" s="4">
        <v>0</v>
      </c>
    </row>
    <row r="944" spans="1:12">
      <c r="A944" s="1">
        <v>10</v>
      </c>
      <c r="B944">
        <v>2019</v>
      </c>
      <c r="C944" s="48" t="str">
        <f t="shared" si="14"/>
        <v>MFY20</v>
      </c>
      <c r="D944" t="s">
        <v>21</v>
      </c>
      <c r="E944" t="s">
        <v>13</v>
      </c>
      <c r="F944" t="s">
        <v>12</v>
      </c>
      <c r="G944" s="4">
        <v>0</v>
      </c>
      <c r="H944" s="4">
        <v>0</v>
      </c>
      <c r="I944" s="4">
        <v>0</v>
      </c>
      <c r="J944" s="4">
        <v>0</v>
      </c>
      <c r="K944" s="4">
        <v>0</v>
      </c>
      <c r="L944" s="4">
        <v>0</v>
      </c>
    </row>
    <row r="945" spans="1:12">
      <c r="A945" s="1">
        <v>10</v>
      </c>
      <c r="B945">
        <v>2019</v>
      </c>
      <c r="C945" s="48" t="str">
        <f t="shared" si="14"/>
        <v>MFY20</v>
      </c>
      <c r="D945" t="s">
        <v>22</v>
      </c>
      <c r="E945" t="s">
        <v>12</v>
      </c>
      <c r="F945" t="s">
        <v>12</v>
      </c>
      <c r="G945" s="4">
        <v>127691.76</v>
      </c>
      <c r="H945" s="4">
        <v>117664.76</v>
      </c>
      <c r="I945" s="4">
        <v>0</v>
      </c>
      <c r="J945" s="4">
        <v>117664.76</v>
      </c>
      <c r="K945" s="4">
        <v>0</v>
      </c>
      <c r="L945" s="4">
        <v>0</v>
      </c>
    </row>
    <row r="946" spans="1:12">
      <c r="A946" s="1">
        <v>10</v>
      </c>
      <c r="B946">
        <v>2019</v>
      </c>
      <c r="C946" s="48" t="str">
        <f t="shared" si="14"/>
        <v>MFY20</v>
      </c>
      <c r="D946" t="s">
        <v>23</v>
      </c>
      <c r="E946" t="s">
        <v>12</v>
      </c>
      <c r="F946" t="s">
        <v>12</v>
      </c>
      <c r="G946" s="4">
        <v>1358639.35</v>
      </c>
      <c r="H946" s="4">
        <v>1365676.66</v>
      </c>
      <c r="I946" s="4">
        <v>0</v>
      </c>
      <c r="J946" s="4">
        <v>1365676.66</v>
      </c>
      <c r="K946" s="4">
        <v>0</v>
      </c>
      <c r="L946" s="4">
        <v>0</v>
      </c>
    </row>
    <row r="947" spans="1:12">
      <c r="A947" s="1">
        <v>10</v>
      </c>
      <c r="B947">
        <v>2019</v>
      </c>
      <c r="C947" s="48" t="str">
        <f t="shared" si="14"/>
        <v>MFY20</v>
      </c>
      <c r="D947" t="s">
        <v>23</v>
      </c>
      <c r="E947" t="s">
        <v>13</v>
      </c>
      <c r="F947" t="s">
        <v>12</v>
      </c>
      <c r="G947" s="4">
        <v>16863.32</v>
      </c>
      <c r="H947" s="4">
        <v>15250.4</v>
      </c>
      <c r="I947" s="4">
        <v>0</v>
      </c>
      <c r="J947" s="4">
        <v>14848.89</v>
      </c>
      <c r="K947" s="4">
        <v>401.51</v>
      </c>
      <c r="L947" s="4">
        <v>0</v>
      </c>
    </row>
    <row r="948" spans="1:12">
      <c r="A948" s="1">
        <v>10</v>
      </c>
      <c r="B948">
        <v>2019</v>
      </c>
      <c r="C948" s="48" t="str">
        <f t="shared" si="14"/>
        <v>MFY20</v>
      </c>
      <c r="D948" t="s">
        <v>24</v>
      </c>
      <c r="E948" t="s">
        <v>12</v>
      </c>
      <c r="F948" t="s">
        <v>12</v>
      </c>
      <c r="G948" s="4">
        <v>463.15</v>
      </c>
      <c r="H948" s="4">
        <v>431.55</v>
      </c>
      <c r="I948" s="4">
        <v>0</v>
      </c>
      <c r="J948" s="4">
        <v>431.55</v>
      </c>
      <c r="K948" s="4">
        <v>0</v>
      </c>
      <c r="L948" s="4">
        <v>0</v>
      </c>
    </row>
    <row r="949" spans="1:12">
      <c r="A949" s="1">
        <v>10</v>
      </c>
      <c r="B949">
        <v>2019</v>
      </c>
      <c r="C949" s="48" t="str">
        <f t="shared" si="14"/>
        <v>MFY20</v>
      </c>
      <c r="D949" t="s">
        <v>25</v>
      </c>
      <c r="E949" t="s">
        <v>12</v>
      </c>
      <c r="F949" t="s">
        <v>12</v>
      </c>
      <c r="G949" s="4">
        <v>514879.8</v>
      </c>
      <c r="H949" s="4">
        <v>646580.86</v>
      </c>
      <c r="I949" s="4">
        <v>0</v>
      </c>
      <c r="J949" s="4">
        <v>598897.81000000006</v>
      </c>
      <c r="K949" s="4">
        <v>47413.96</v>
      </c>
      <c r="L949" s="4">
        <v>0</v>
      </c>
    </row>
    <row r="950" spans="1:12">
      <c r="A950" s="1">
        <v>10</v>
      </c>
      <c r="B950">
        <v>2019</v>
      </c>
      <c r="C950" s="48" t="str">
        <f t="shared" si="14"/>
        <v>MFY20</v>
      </c>
      <c r="D950" t="s">
        <v>25</v>
      </c>
      <c r="E950" t="s">
        <v>13</v>
      </c>
      <c r="F950" t="s">
        <v>12</v>
      </c>
      <c r="G950" s="4">
        <v>563.71</v>
      </c>
      <c r="H950" s="4">
        <v>545.57000000000005</v>
      </c>
      <c r="I950" s="4">
        <v>0</v>
      </c>
      <c r="J950" s="4">
        <v>545.57000000000005</v>
      </c>
      <c r="K950" s="4">
        <v>0</v>
      </c>
      <c r="L950" s="4">
        <v>0</v>
      </c>
    </row>
    <row r="951" spans="1:12">
      <c r="A951" s="1">
        <v>10</v>
      </c>
      <c r="B951">
        <v>2019</v>
      </c>
      <c r="C951" s="48" t="str">
        <f t="shared" si="14"/>
        <v>MFY20</v>
      </c>
      <c r="D951" t="s">
        <v>26</v>
      </c>
      <c r="E951" t="s">
        <v>12</v>
      </c>
      <c r="F951" t="s">
        <v>12</v>
      </c>
      <c r="G951" s="4">
        <v>1954177.64</v>
      </c>
      <c r="H951" s="4">
        <v>11515.5</v>
      </c>
      <c r="I951" s="4">
        <v>0</v>
      </c>
      <c r="J951" s="4">
        <v>8920.1200000000008</v>
      </c>
      <c r="K951" s="4">
        <v>2595.38</v>
      </c>
      <c r="L951" s="4">
        <v>0</v>
      </c>
    </row>
    <row r="952" spans="1:12">
      <c r="A952" s="1">
        <v>10</v>
      </c>
      <c r="B952">
        <v>2019</v>
      </c>
      <c r="C952" s="48" t="str">
        <f t="shared" si="14"/>
        <v>MFY20</v>
      </c>
      <c r="D952" t="s">
        <v>26</v>
      </c>
      <c r="E952" t="s">
        <v>12</v>
      </c>
      <c r="F952" t="s">
        <v>13</v>
      </c>
      <c r="G952" s="4">
        <v>2414337.19</v>
      </c>
      <c r="H952" s="4">
        <v>0</v>
      </c>
      <c r="I952" s="4">
        <v>0</v>
      </c>
      <c r="J952" s="4">
        <v>0</v>
      </c>
      <c r="K952" s="4">
        <v>0</v>
      </c>
      <c r="L952" s="4">
        <v>0</v>
      </c>
    </row>
    <row r="953" spans="1:12">
      <c r="A953" s="1">
        <v>10</v>
      </c>
      <c r="B953">
        <v>2019</v>
      </c>
      <c r="C953" s="48" t="str">
        <f t="shared" si="14"/>
        <v>MFY20</v>
      </c>
      <c r="D953" t="s">
        <v>26</v>
      </c>
      <c r="E953" t="s">
        <v>13</v>
      </c>
      <c r="F953" t="s">
        <v>12</v>
      </c>
      <c r="G953" s="4">
        <v>151897.45000000001</v>
      </c>
      <c r="H953" s="4">
        <v>4400.43</v>
      </c>
      <c r="I953" s="4">
        <v>0</v>
      </c>
      <c r="J953" s="4">
        <v>753.14</v>
      </c>
      <c r="K953" s="4">
        <v>3647.29</v>
      </c>
      <c r="L953" s="4">
        <v>0</v>
      </c>
    </row>
    <row r="954" spans="1:12">
      <c r="A954" s="1">
        <v>10</v>
      </c>
      <c r="B954">
        <v>2019</v>
      </c>
      <c r="C954" s="48" t="str">
        <f t="shared" si="14"/>
        <v>MFY20</v>
      </c>
      <c r="D954" t="s">
        <v>26</v>
      </c>
      <c r="E954" t="s">
        <v>13</v>
      </c>
      <c r="F954" t="s">
        <v>13</v>
      </c>
      <c r="G954" s="4">
        <v>1116.06</v>
      </c>
      <c r="H954" s="4">
        <v>0</v>
      </c>
      <c r="I954" s="4">
        <v>0</v>
      </c>
      <c r="J954" s="4">
        <v>0</v>
      </c>
      <c r="K954" s="4">
        <v>0</v>
      </c>
      <c r="L954" s="4">
        <v>0</v>
      </c>
    </row>
    <row r="955" spans="1:12">
      <c r="A955" s="1">
        <v>10</v>
      </c>
      <c r="B955">
        <v>2019</v>
      </c>
      <c r="C955" s="48" t="str">
        <f t="shared" si="14"/>
        <v>MFY20</v>
      </c>
      <c r="D955" t="s">
        <v>28</v>
      </c>
      <c r="E955" t="s">
        <v>12</v>
      </c>
      <c r="F955" t="s">
        <v>12</v>
      </c>
      <c r="G955" s="4">
        <v>8991.1</v>
      </c>
      <c r="H955" s="4">
        <v>1085.02</v>
      </c>
      <c r="I955" s="4">
        <v>0</v>
      </c>
      <c r="J955" s="4">
        <v>1085.02</v>
      </c>
      <c r="K955" s="4">
        <v>0</v>
      </c>
      <c r="L955" s="4">
        <v>0</v>
      </c>
    </row>
    <row r="956" spans="1:12">
      <c r="A956" s="1">
        <v>10</v>
      </c>
      <c r="B956">
        <v>2019</v>
      </c>
      <c r="C956" s="48" t="str">
        <f t="shared" si="14"/>
        <v>MFY20</v>
      </c>
      <c r="D956" t="s">
        <v>28</v>
      </c>
      <c r="E956" t="s">
        <v>13</v>
      </c>
      <c r="F956" t="s">
        <v>12</v>
      </c>
      <c r="G956" s="4">
        <v>48.99</v>
      </c>
      <c r="H956" s="4">
        <v>0</v>
      </c>
      <c r="I956" s="4">
        <v>0</v>
      </c>
      <c r="J956" s="4">
        <v>0</v>
      </c>
      <c r="K956" s="4">
        <v>0</v>
      </c>
      <c r="L956" s="4">
        <v>0</v>
      </c>
    </row>
    <row r="957" spans="1:12">
      <c r="A957" s="1">
        <v>11</v>
      </c>
      <c r="B957">
        <v>2019</v>
      </c>
      <c r="C957" s="48" t="str">
        <f t="shared" si="14"/>
        <v>MFY20</v>
      </c>
      <c r="D957" t="s">
        <v>11</v>
      </c>
      <c r="E957" t="s">
        <v>12</v>
      </c>
      <c r="F957" t="s">
        <v>12</v>
      </c>
      <c r="G957" s="4">
        <v>27778469.170000002</v>
      </c>
      <c r="H957" s="4">
        <v>26082720.77</v>
      </c>
      <c r="I957" s="4">
        <v>2979.67</v>
      </c>
      <c r="J957" s="4">
        <v>23085140.98</v>
      </c>
      <c r="K957" s="4">
        <v>2914118.69</v>
      </c>
      <c r="L957" s="4">
        <v>445.23</v>
      </c>
    </row>
    <row r="958" spans="1:12">
      <c r="A958" s="1">
        <v>11</v>
      </c>
      <c r="B958">
        <v>2019</v>
      </c>
      <c r="C958" s="48" t="str">
        <f t="shared" si="14"/>
        <v>MFY20</v>
      </c>
      <c r="D958" t="s">
        <v>11</v>
      </c>
      <c r="E958" t="s">
        <v>13</v>
      </c>
      <c r="F958" t="s">
        <v>12</v>
      </c>
      <c r="G958" s="4">
        <v>141074.23999999999</v>
      </c>
      <c r="H958" s="4">
        <v>76221.58</v>
      </c>
      <c r="I958" s="4">
        <v>0</v>
      </c>
      <c r="J958" s="4">
        <v>60987.46</v>
      </c>
      <c r="K958" s="4">
        <v>15154.56</v>
      </c>
      <c r="L958" s="4">
        <v>0</v>
      </c>
    </row>
    <row r="959" spans="1:12">
      <c r="A959" s="1">
        <v>11</v>
      </c>
      <c r="B959">
        <v>2019</v>
      </c>
      <c r="C959" s="48" t="str">
        <f t="shared" si="14"/>
        <v>MFY20</v>
      </c>
      <c r="D959" t="s">
        <v>14</v>
      </c>
      <c r="E959" t="s">
        <v>12</v>
      </c>
      <c r="F959" t="s">
        <v>12</v>
      </c>
      <c r="G959" s="4">
        <v>12548788.609999999</v>
      </c>
      <c r="H959" s="4">
        <v>12070232.630000001</v>
      </c>
      <c r="I959" s="4">
        <v>0</v>
      </c>
      <c r="J959" s="4">
        <v>11681952.42</v>
      </c>
      <c r="K959" s="4">
        <v>369871.01</v>
      </c>
      <c r="L959" s="4">
        <v>420.61</v>
      </c>
    </row>
    <row r="960" spans="1:12">
      <c r="A960" s="1">
        <v>11</v>
      </c>
      <c r="B960">
        <v>2019</v>
      </c>
      <c r="C960" s="48" t="str">
        <f t="shared" si="14"/>
        <v>MFY20</v>
      </c>
      <c r="D960" t="s">
        <v>14</v>
      </c>
      <c r="E960" t="s">
        <v>13</v>
      </c>
      <c r="F960" t="s">
        <v>12</v>
      </c>
      <c r="G960" s="4">
        <v>1035644.68</v>
      </c>
      <c r="H960" s="4">
        <v>735857.27</v>
      </c>
      <c r="I960" s="4">
        <v>0</v>
      </c>
      <c r="J960" s="4">
        <v>609577.81999999995</v>
      </c>
      <c r="K960" s="4">
        <v>125685.73</v>
      </c>
      <c r="L960" s="4">
        <v>0</v>
      </c>
    </row>
    <row r="961" spans="1:12">
      <c r="A961" s="1">
        <v>11</v>
      </c>
      <c r="B961">
        <v>2019</v>
      </c>
      <c r="C961" s="48" t="str">
        <f t="shared" si="14"/>
        <v>MFY20</v>
      </c>
      <c r="D961" t="s">
        <v>15</v>
      </c>
      <c r="E961" t="s">
        <v>12</v>
      </c>
      <c r="F961" t="s">
        <v>12</v>
      </c>
      <c r="G961" s="4">
        <v>1186840.76</v>
      </c>
      <c r="H961" s="4">
        <v>1178277.18</v>
      </c>
      <c r="I961" s="4">
        <v>0</v>
      </c>
      <c r="J961" s="4">
        <v>1152084.21</v>
      </c>
      <c r="K961" s="4">
        <v>26192.97</v>
      </c>
      <c r="L961" s="4">
        <v>0</v>
      </c>
    </row>
    <row r="962" spans="1:12">
      <c r="A962" s="1">
        <v>11</v>
      </c>
      <c r="B962">
        <v>2019</v>
      </c>
      <c r="C962" s="48" t="str">
        <f t="shared" si="14"/>
        <v>MFY20</v>
      </c>
      <c r="D962" t="s">
        <v>15</v>
      </c>
      <c r="E962" t="s">
        <v>13</v>
      </c>
      <c r="F962" t="s">
        <v>12</v>
      </c>
      <c r="G962" s="4">
        <v>25508.55</v>
      </c>
      <c r="H962" s="4">
        <v>24624.43</v>
      </c>
      <c r="I962" s="4">
        <v>0</v>
      </c>
      <c r="J962" s="4">
        <v>24415.16</v>
      </c>
      <c r="K962" s="4">
        <v>209.27</v>
      </c>
      <c r="L962" s="4">
        <v>0</v>
      </c>
    </row>
    <row r="963" spans="1:12">
      <c r="A963" s="1">
        <v>11</v>
      </c>
      <c r="B963">
        <v>2019</v>
      </c>
      <c r="C963" s="48" t="str">
        <f t="shared" ref="C963:C1026" si="15">"MFY"&amp;IF(A963&lt;2,RIGHT(B963,2),RIGHT(B963+1,2))</f>
        <v>MFY20</v>
      </c>
      <c r="D963" t="s">
        <v>16</v>
      </c>
      <c r="E963" t="s">
        <v>12</v>
      </c>
      <c r="F963" t="s">
        <v>12</v>
      </c>
      <c r="G963" s="4">
        <v>185676.93</v>
      </c>
      <c r="H963" s="4">
        <v>182905.72</v>
      </c>
      <c r="I963" s="4">
        <v>0</v>
      </c>
      <c r="J963" s="4">
        <v>181302.44</v>
      </c>
      <c r="K963" s="4">
        <v>1603.28</v>
      </c>
      <c r="L963" s="4">
        <v>0</v>
      </c>
    </row>
    <row r="964" spans="1:12">
      <c r="A964" s="1">
        <v>11</v>
      </c>
      <c r="B964">
        <v>2019</v>
      </c>
      <c r="C964" s="48" t="str">
        <f t="shared" si="15"/>
        <v>MFY20</v>
      </c>
      <c r="D964" t="s">
        <v>16</v>
      </c>
      <c r="E964" t="s">
        <v>13</v>
      </c>
      <c r="F964" t="s">
        <v>12</v>
      </c>
      <c r="G964" s="4">
        <v>191340.5</v>
      </c>
      <c r="H964" s="4">
        <v>154278.45000000001</v>
      </c>
      <c r="I964" s="4">
        <v>0</v>
      </c>
      <c r="J964" s="4">
        <v>131578.38</v>
      </c>
      <c r="K964" s="4">
        <v>22700.07</v>
      </c>
      <c r="L964" s="4">
        <v>0</v>
      </c>
    </row>
    <row r="965" spans="1:12">
      <c r="A965" s="1">
        <v>11</v>
      </c>
      <c r="B965">
        <v>2019</v>
      </c>
      <c r="C965" s="48" t="str">
        <f t="shared" si="15"/>
        <v>MFY20</v>
      </c>
      <c r="D965" t="s">
        <v>17</v>
      </c>
      <c r="E965" t="s">
        <v>12</v>
      </c>
      <c r="F965" t="s">
        <v>12</v>
      </c>
      <c r="G965" s="4">
        <v>1054729.0900000001</v>
      </c>
      <c r="H965" s="4">
        <v>1050240.7</v>
      </c>
      <c r="I965" s="4">
        <v>0</v>
      </c>
      <c r="J965" s="4">
        <v>1046674.75</v>
      </c>
      <c r="K965" s="4">
        <v>3565.95</v>
      </c>
      <c r="L965" s="4">
        <v>0</v>
      </c>
    </row>
    <row r="966" spans="1:12">
      <c r="A966" s="1">
        <v>11</v>
      </c>
      <c r="B966">
        <v>2019</v>
      </c>
      <c r="C966" s="48" t="str">
        <f t="shared" si="15"/>
        <v>MFY20</v>
      </c>
      <c r="D966" t="s">
        <v>17</v>
      </c>
      <c r="E966" t="s">
        <v>13</v>
      </c>
      <c r="F966" t="s">
        <v>12</v>
      </c>
      <c r="G966" s="4">
        <v>43231.35</v>
      </c>
      <c r="H966" s="4">
        <v>22971.87</v>
      </c>
      <c r="I966" s="4">
        <v>0</v>
      </c>
      <c r="J966" s="4">
        <v>22799.85</v>
      </c>
      <c r="K966" s="4">
        <v>172.02</v>
      </c>
      <c r="L966" s="4">
        <v>0</v>
      </c>
    </row>
    <row r="967" spans="1:12">
      <c r="A967" s="1">
        <v>11</v>
      </c>
      <c r="B967">
        <v>2019</v>
      </c>
      <c r="C967" s="48" t="str">
        <f t="shared" si="15"/>
        <v>MFY20</v>
      </c>
      <c r="D967" t="s">
        <v>18</v>
      </c>
      <c r="E967" t="s">
        <v>12</v>
      </c>
      <c r="F967" t="s">
        <v>12</v>
      </c>
      <c r="G967" s="4">
        <v>736074.76</v>
      </c>
      <c r="H967" s="4">
        <v>734327.11</v>
      </c>
      <c r="I967" s="4">
        <v>527.73</v>
      </c>
      <c r="J967" s="4">
        <v>724367.45</v>
      </c>
      <c r="K967" s="4">
        <v>9431.93</v>
      </c>
      <c r="L967" s="4">
        <v>0</v>
      </c>
    </row>
    <row r="968" spans="1:12">
      <c r="A968" s="1">
        <v>11</v>
      </c>
      <c r="B968">
        <v>2019</v>
      </c>
      <c r="C968" s="48" t="str">
        <f t="shared" si="15"/>
        <v>MFY20</v>
      </c>
      <c r="D968" t="s">
        <v>18</v>
      </c>
      <c r="E968" t="s">
        <v>13</v>
      </c>
      <c r="F968" t="s">
        <v>12</v>
      </c>
      <c r="G968" s="4">
        <v>4104.45</v>
      </c>
      <c r="H968" s="4">
        <v>3949.07</v>
      </c>
      <c r="I968" s="4">
        <v>0</v>
      </c>
      <c r="J968" s="4">
        <v>3911.56</v>
      </c>
      <c r="K968" s="4">
        <v>37.51</v>
      </c>
      <c r="L968" s="4">
        <v>0</v>
      </c>
    </row>
    <row r="969" spans="1:12">
      <c r="A969" s="1">
        <v>11</v>
      </c>
      <c r="B969">
        <v>2019</v>
      </c>
      <c r="C969" s="48" t="str">
        <f t="shared" si="15"/>
        <v>MFY20</v>
      </c>
      <c r="D969" t="s">
        <v>19</v>
      </c>
      <c r="E969" t="s">
        <v>12</v>
      </c>
      <c r="F969" t="s">
        <v>12</v>
      </c>
      <c r="G969" s="4">
        <v>513284.24</v>
      </c>
      <c r="H969" s="4">
        <v>513284.24</v>
      </c>
      <c r="I969" s="4">
        <v>0</v>
      </c>
      <c r="J969" s="4">
        <v>513284.24</v>
      </c>
      <c r="K969" s="4">
        <v>0</v>
      </c>
      <c r="L969" s="4">
        <v>0</v>
      </c>
    </row>
    <row r="970" spans="1:12">
      <c r="A970" s="1">
        <v>11</v>
      </c>
      <c r="B970">
        <v>2019</v>
      </c>
      <c r="C970" s="48" t="str">
        <f t="shared" si="15"/>
        <v>MFY20</v>
      </c>
      <c r="D970" t="s">
        <v>19</v>
      </c>
      <c r="E970" t="s">
        <v>13</v>
      </c>
      <c r="F970" t="s">
        <v>12</v>
      </c>
      <c r="G970" s="4">
        <v>17673.62</v>
      </c>
      <c r="H970" s="4">
        <v>17673.62</v>
      </c>
      <c r="I970" s="4">
        <v>0</v>
      </c>
      <c r="J970" s="4">
        <v>17673.62</v>
      </c>
      <c r="K970" s="4">
        <v>0</v>
      </c>
      <c r="L970" s="4">
        <v>0</v>
      </c>
    </row>
    <row r="971" spans="1:12">
      <c r="A971" s="1">
        <v>11</v>
      </c>
      <c r="B971">
        <v>2019</v>
      </c>
      <c r="C971" s="48" t="str">
        <f t="shared" si="15"/>
        <v>MFY20</v>
      </c>
      <c r="D971" t="s">
        <v>20</v>
      </c>
      <c r="E971" t="s">
        <v>12</v>
      </c>
      <c r="F971" t="s">
        <v>12</v>
      </c>
      <c r="G971" s="4">
        <v>869764.42</v>
      </c>
      <c r="H971" s="4">
        <v>797295.32</v>
      </c>
      <c r="I971" s="4">
        <v>0</v>
      </c>
      <c r="J971" s="4">
        <v>723073.37</v>
      </c>
      <c r="K971" s="4">
        <v>73014.429999999993</v>
      </c>
      <c r="L971" s="4">
        <v>11.85</v>
      </c>
    </row>
    <row r="972" spans="1:12">
      <c r="A972" s="1">
        <v>11</v>
      </c>
      <c r="B972">
        <v>2019</v>
      </c>
      <c r="C972" s="48" t="str">
        <f t="shared" si="15"/>
        <v>MFY20</v>
      </c>
      <c r="D972" t="s">
        <v>21</v>
      </c>
      <c r="E972" t="s">
        <v>12</v>
      </c>
      <c r="F972" t="s">
        <v>12</v>
      </c>
      <c r="G972" s="4">
        <v>3226906.49</v>
      </c>
      <c r="H972" s="4">
        <v>3218439.57</v>
      </c>
      <c r="I972" s="4">
        <v>0</v>
      </c>
      <c r="J972" s="4">
        <v>3131707.55</v>
      </c>
      <c r="K972" s="4">
        <v>86732.02</v>
      </c>
      <c r="L972" s="4">
        <v>0</v>
      </c>
    </row>
    <row r="973" spans="1:12">
      <c r="A973" s="1">
        <v>11</v>
      </c>
      <c r="B973">
        <v>2019</v>
      </c>
      <c r="C973" s="48" t="str">
        <f t="shared" si="15"/>
        <v>MFY20</v>
      </c>
      <c r="D973" t="s">
        <v>21</v>
      </c>
      <c r="E973" t="s">
        <v>13</v>
      </c>
      <c r="F973" t="s">
        <v>12</v>
      </c>
      <c r="G973" s="4">
        <v>1146.3599999999999</v>
      </c>
      <c r="H973" s="4">
        <v>1146.3599999999999</v>
      </c>
      <c r="I973" s="4">
        <v>0</v>
      </c>
      <c r="J973" s="4">
        <v>1146.3599999999999</v>
      </c>
      <c r="K973" s="4">
        <v>0</v>
      </c>
      <c r="L973" s="4">
        <v>0</v>
      </c>
    </row>
    <row r="974" spans="1:12">
      <c r="A974" s="1">
        <v>11</v>
      </c>
      <c r="B974">
        <v>2019</v>
      </c>
      <c r="C974" s="48" t="str">
        <f t="shared" si="15"/>
        <v>MFY20</v>
      </c>
      <c r="D974" t="s">
        <v>22</v>
      </c>
      <c r="E974" t="s">
        <v>12</v>
      </c>
      <c r="F974" t="s">
        <v>12</v>
      </c>
      <c r="G974" s="4">
        <v>97644.35</v>
      </c>
      <c r="H974" s="4">
        <v>93618.16</v>
      </c>
      <c r="I974" s="4">
        <v>0</v>
      </c>
      <c r="J974" s="4">
        <v>93618.16</v>
      </c>
      <c r="K974" s="4">
        <v>0</v>
      </c>
      <c r="L974" s="4">
        <v>0</v>
      </c>
    </row>
    <row r="975" spans="1:12">
      <c r="A975" s="1">
        <v>11</v>
      </c>
      <c r="B975">
        <v>2019</v>
      </c>
      <c r="C975" s="48" t="str">
        <f t="shared" si="15"/>
        <v>MFY20</v>
      </c>
      <c r="D975" t="s">
        <v>23</v>
      </c>
      <c r="E975" t="s">
        <v>12</v>
      </c>
      <c r="F975" t="s">
        <v>12</v>
      </c>
      <c r="G975" s="4">
        <v>1563344.41</v>
      </c>
      <c r="H975" s="4">
        <v>1569330.98</v>
      </c>
      <c r="I975" s="4">
        <v>0</v>
      </c>
      <c r="J975" s="4">
        <v>1537403.88</v>
      </c>
      <c r="K975" s="4">
        <v>6521.69</v>
      </c>
      <c r="L975" s="4">
        <v>0</v>
      </c>
    </row>
    <row r="976" spans="1:12">
      <c r="A976" s="1">
        <v>11</v>
      </c>
      <c r="B976">
        <v>2019</v>
      </c>
      <c r="C976" s="48" t="str">
        <f t="shared" si="15"/>
        <v>MFY20</v>
      </c>
      <c r="D976" t="s">
        <v>23</v>
      </c>
      <c r="E976" t="s">
        <v>13</v>
      </c>
      <c r="F976" t="s">
        <v>12</v>
      </c>
      <c r="G976" s="4">
        <v>16358.11</v>
      </c>
      <c r="H976" s="4">
        <v>14716.04</v>
      </c>
      <c r="I976" s="4">
        <v>0</v>
      </c>
      <c r="J976" s="4">
        <v>14221.37</v>
      </c>
      <c r="K976" s="4">
        <v>494.67</v>
      </c>
      <c r="L976" s="4">
        <v>0</v>
      </c>
    </row>
    <row r="977" spans="1:12">
      <c r="A977" s="1">
        <v>11</v>
      </c>
      <c r="B977">
        <v>2019</v>
      </c>
      <c r="C977" s="48" t="str">
        <f t="shared" si="15"/>
        <v>MFY20</v>
      </c>
      <c r="D977" t="s">
        <v>24</v>
      </c>
      <c r="E977" t="s">
        <v>12</v>
      </c>
      <c r="F977" t="s">
        <v>12</v>
      </c>
      <c r="G977" s="4">
        <v>397.08</v>
      </c>
      <c r="H977" s="4">
        <v>335.29</v>
      </c>
      <c r="I977" s="4">
        <v>0</v>
      </c>
      <c r="J977" s="4">
        <v>335.29</v>
      </c>
      <c r="K977" s="4">
        <v>0</v>
      </c>
      <c r="L977" s="4">
        <v>0</v>
      </c>
    </row>
    <row r="978" spans="1:12">
      <c r="A978" s="1">
        <v>11</v>
      </c>
      <c r="B978">
        <v>2019</v>
      </c>
      <c r="C978" s="48" t="str">
        <f t="shared" si="15"/>
        <v>MFY20</v>
      </c>
      <c r="D978" t="s">
        <v>25</v>
      </c>
      <c r="E978" t="s">
        <v>12</v>
      </c>
      <c r="F978" t="s">
        <v>12</v>
      </c>
      <c r="G978" s="4">
        <v>89952.639999999999</v>
      </c>
      <c r="H978" s="4">
        <v>90778.65</v>
      </c>
      <c r="I978" s="4">
        <v>0</v>
      </c>
      <c r="J978" s="4">
        <v>65294.01</v>
      </c>
      <c r="K978" s="4">
        <v>25484.639999999999</v>
      </c>
      <c r="L978" s="4">
        <v>0</v>
      </c>
    </row>
    <row r="979" spans="1:12">
      <c r="A979" s="1">
        <v>11</v>
      </c>
      <c r="B979">
        <v>2019</v>
      </c>
      <c r="C979" s="48" t="str">
        <f t="shared" si="15"/>
        <v>MFY20</v>
      </c>
      <c r="D979" t="s">
        <v>25</v>
      </c>
      <c r="E979" t="s">
        <v>13</v>
      </c>
      <c r="F979" t="s">
        <v>12</v>
      </c>
      <c r="G979" s="4">
        <v>563.27</v>
      </c>
      <c r="H979" s="4">
        <v>545.57000000000005</v>
      </c>
      <c r="I979" s="4">
        <v>0</v>
      </c>
      <c r="J979" s="4">
        <v>545.57000000000005</v>
      </c>
      <c r="K979" s="4">
        <v>0</v>
      </c>
      <c r="L979" s="4">
        <v>0</v>
      </c>
    </row>
    <row r="980" spans="1:12">
      <c r="A980" s="1">
        <v>11</v>
      </c>
      <c r="B980">
        <v>2019</v>
      </c>
      <c r="C980" s="48" t="str">
        <f t="shared" si="15"/>
        <v>MFY20</v>
      </c>
      <c r="D980" t="s">
        <v>26</v>
      </c>
      <c r="E980" t="s">
        <v>12</v>
      </c>
      <c r="F980" t="s">
        <v>12</v>
      </c>
      <c r="G980" s="4">
        <v>2213394.7799999998</v>
      </c>
      <c r="H980" s="4">
        <v>10436.780000000001</v>
      </c>
      <c r="I980" s="4">
        <v>0</v>
      </c>
      <c r="J980" s="4">
        <v>8780.44</v>
      </c>
      <c r="K980" s="4">
        <v>1656.34</v>
      </c>
      <c r="L980" s="4">
        <v>0</v>
      </c>
    </row>
    <row r="981" spans="1:12">
      <c r="A981" s="1">
        <v>11</v>
      </c>
      <c r="B981">
        <v>2019</v>
      </c>
      <c r="C981" s="48" t="str">
        <f t="shared" si="15"/>
        <v>MFY20</v>
      </c>
      <c r="D981" t="s">
        <v>26</v>
      </c>
      <c r="E981" t="s">
        <v>12</v>
      </c>
      <c r="F981" t="s">
        <v>13</v>
      </c>
      <c r="G981" s="4">
        <v>628923.96</v>
      </c>
      <c r="H981" s="4">
        <v>0</v>
      </c>
      <c r="I981" s="4">
        <v>0</v>
      </c>
      <c r="J981" s="4">
        <v>0</v>
      </c>
      <c r="K981" s="4">
        <v>0</v>
      </c>
      <c r="L981" s="4">
        <v>0</v>
      </c>
    </row>
    <row r="982" spans="1:12">
      <c r="A982" s="1">
        <v>11</v>
      </c>
      <c r="B982">
        <v>2019</v>
      </c>
      <c r="C982" s="48" t="str">
        <f t="shared" si="15"/>
        <v>MFY20</v>
      </c>
      <c r="D982" t="s">
        <v>26</v>
      </c>
      <c r="E982" t="s">
        <v>13</v>
      </c>
      <c r="F982" t="s">
        <v>12</v>
      </c>
      <c r="G982" s="4">
        <v>145419.32</v>
      </c>
      <c r="H982" s="4">
        <v>4400.43</v>
      </c>
      <c r="I982" s="4">
        <v>0</v>
      </c>
      <c r="J982" s="4">
        <v>753.14</v>
      </c>
      <c r="K982" s="4">
        <v>3647.29</v>
      </c>
      <c r="L982" s="4">
        <v>0</v>
      </c>
    </row>
    <row r="983" spans="1:12">
      <c r="A983" s="1">
        <v>11</v>
      </c>
      <c r="B983">
        <v>2019</v>
      </c>
      <c r="C983" s="48" t="str">
        <f t="shared" si="15"/>
        <v>MFY20</v>
      </c>
      <c r="D983" t="s">
        <v>26</v>
      </c>
      <c r="E983" t="s">
        <v>13</v>
      </c>
      <c r="F983" t="s">
        <v>13</v>
      </c>
      <c r="G983" s="4">
        <v>1116.06</v>
      </c>
      <c r="H983" s="4">
        <v>0</v>
      </c>
      <c r="I983" s="4">
        <v>0</v>
      </c>
      <c r="J983" s="4">
        <v>0</v>
      </c>
      <c r="K983" s="4">
        <v>0</v>
      </c>
      <c r="L983" s="4">
        <v>0</v>
      </c>
    </row>
    <row r="984" spans="1:12">
      <c r="A984" s="1">
        <v>11</v>
      </c>
      <c r="B984">
        <v>2019</v>
      </c>
      <c r="C984" s="48" t="str">
        <f t="shared" si="15"/>
        <v>MFY20</v>
      </c>
      <c r="D984" t="s">
        <v>28</v>
      </c>
      <c r="E984" t="s">
        <v>12</v>
      </c>
      <c r="F984" t="s">
        <v>12</v>
      </c>
      <c r="G984" s="4">
        <v>5540.18</v>
      </c>
      <c r="H984" s="4">
        <v>1092.79</v>
      </c>
      <c r="I984" s="4">
        <v>0</v>
      </c>
      <c r="J984" s="4">
        <v>1092.79</v>
      </c>
      <c r="K984" s="4">
        <v>0</v>
      </c>
      <c r="L984" s="4">
        <v>0</v>
      </c>
    </row>
    <row r="985" spans="1:12">
      <c r="A985" s="1">
        <v>11</v>
      </c>
      <c r="B985">
        <v>2019</v>
      </c>
      <c r="C985" s="48" t="str">
        <f t="shared" si="15"/>
        <v>MFY20</v>
      </c>
      <c r="D985" t="s">
        <v>28</v>
      </c>
      <c r="E985" t="s">
        <v>13</v>
      </c>
      <c r="F985" t="s">
        <v>12</v>
      </c>
      <c r="G985" s="4">
        <v>48.99</v>
      </c>
      <c r="H985" s="4">
        <v>0</v>
      </c>
      <c r="I985" s="4">
        <v>0</v>
      </c>
      <c r="J985" s="4">
        <v>0</v>
      </c>
      <c r="K985" s="4">
        <v>0</v>
      </c>
      <c r="L985" s="4">
        <v>0</v>
      </c>
    </row>
    <row r="986" spans="1:12">
      <c r="A986" s="1">
        <v>12</v>
      </c>
      <c r="B986">
        <v>2019</v>
      </c>
      <c r="C986" s="48" t="str">
        <f t="shared" si="15"/>
        <v>MFY20</v>
      </c>
      <c r="D986" t="s">
        <v>11</v>
      </c>
      <c r="E986" t="s">
        <v>12</v>
      </c>
      <c r="F986" t="s">
        <v>12</v>
      </c>
      <c r="G986" s="4">
        <v>33006794.100000001</v>
      </c>
      <c r="H986" s="4">
        <v>30964127.600000001</v>
      </c>
      <c r="I986" s="4">
        <v>1.36</v>
      </c>
      <c r="J986" s="4">
        <v>24986059.920000002</v>
      </c>
      <c r="K986" s="4">
        <v>5788800.4299999997</v>
      </c>
      <c r="L986" s="4">
        <v>492.72</v>
      </c>
    </row>
    <row r="987" spans="1:12">
      <c r="A987" s="1">
        <v>12</v>
      </c>
      <c r="B987">
        <v>2019</v>
      </c>
      <c r="C987" s="48" t="str">
        <f t="shared" si="15"/>
        <v>MFY20</v>
      </c>
      <c r="D987" t="s">
        <v>11</v>
      </c>
      <c r="E987" t="s">
        <v>13</v>
      </c>
      <c r="F987" t="s">
        <v>12</v>
      </c>
      <c r="G987" s="4">
        <v>134205.74</v>
      </c>
      <c r="H987" s="4">
        <v>74144.19</v>
      </c>
      <c r="I987" s="4">
        <v>0</v>
      </c>
      <c r="J987" s="4">
        <v>54160.97</v>
      </c>
      <c r="K987" s="4">
        <v>19751.939999999999</v>
      </c>
      <c r="L987" s="4">
        <v>0</v>
      </c>
    </row>
    <row r="988" spans="1:12">
      <c r="A988" s="1">
        <v>12</v>
      </c>
      <c r="B988">
        <v>2019</v>
      </c>
      <c r="C988" s="48" t="str">
        <f t="shared" si="15"/>
        <v>MFY20</v>
      </c>
      <c r="D988" t="s">
        <v>14</v>
      </c>
      <c r="E988" t="s">
        <v>12</v>
      </c>
      <c r="F988" t="s">
        <v>12</v>
      </c>
      <c r="G988" s="4">
        <v>12124801.32</v>
      </c>
      <c r="H988" s="4">
        <v>11717449.609999999</v>
      </c>
      <c r="I988" s="4">
        <v>0</v>
      </c>
      <c r="J988" s="4">
        <v>10579445.09</v>
      </c>
      <c r="K988" s="4">
        <v>1085848.68</v>
      </c>
      <c r="L988" s="4">
        <v>451.79</v>
      </c>
    </row>
    <row r="989" spans="1:12">
      <c r="A989" s="1">
        <v>12</v>
      </c>
      <c r="B989">
        <v>2019</v>
      </c>
      <c r="C989" s="48" t="str">
        <f t="shared" si="15"/>
        <v>MFY20</v>
      </c>
      <c r="D989" t="s">
        <v>14</v>
      </c>
      <c r="E989" t="s">
        <v>13</v>
      </c>
      <c r="F989" t="s">
        <v>12</v>
      </c>
      <c r="G989" s="4">
        <v>1018992.25</v>
      </c>
      <c r="H989" s="4">
        <v>737460.64</v>
      </c>
      <c r="I989" s="4">
        <v>0</v>
      </c>
      <c r="J989" s="4">
        <v>568198.15</v>
      </c>
      <c r="K989" s="4">
        <v>168412.11</v>
      </c>
      <c r="L989" s="4">
        <v>0</v>
      </c>
    </row>
    <row r="990" spans="1:12">
      <c r="A990" s="1">
        <v>12</v>
      </c>
      <c r="B990">
        <v>2019</v>
      </c>
      <c r="C990" s="48" t="str">
        <f t="shared" si="15"/>
        <v>MFY20</v>
      </c>
      <c r="D990" t="s">
        <v>15</v>
      </c>
      <c r="E990" t="s">
        <v>12</v>
      </c>
      <c r="F990" t="s">
        <v>12</v>
      </c>
      <c r="G990" s="4">
        <v>1228498.82</v>
      </c>
      <c r="H990" s="4">
        <v>1182368.53</v>
      </c>
      <c r="I990" s="4">
        <v>0</v>
      </c>
      <c r="J990" s="4">
        <v>1114375.67</v>
      </c>
      <c r="K990" s="4">
        <v>67505.740000000005</v>
      </c>
      <c r="L990" s="4">
        <v>0</v>
      </c>
    </row>
    <row r="991" spans="1:12">
      <c r="A991" s="1">
        <v>12</v>
      </c>
      <c r="B991">
        <v>2019</v>
      </c>
      <c r="C991" s="48" t="str">
        <f t="shared" si="15"/>
        <v>MFY20</v>
      </c>
      <c r="D991" t="s">
        <v>15</v>
      </c>
      <c r="E991" t="s">
        <v>13</v>
      </c>
      <c r="F991" t="s">
        <v>12</v>
      </c>
      <c r="G991" s="4">
        <v>32739.87</v>
      </c>
      <c r="H991" s="4">
        <v>31854.07</v>
      </c>
      <c r="I991" s="4">
        <v>0</v>
      </c>
      <c r="J991" s="4">
        <v>31643.77</v>
      </c>
      <c r="K991" s="4">
        <v>210.3</v>
      </c>
      <c r="L991" s="4">
        <v>0</v>
      </c>
    </row>
    <row r="992" spans="1:12">
      <c r="A992" s="1">
        <v>12</v>
      </c>
      <c r="B992">
        <v>2019</v>
      </c>
      <c r="C992" s="48" t="str">
        <f t="shared" si="15"/>
        <v>MFY20</v>
      </c>
      <c r="D992" t="s">
        <v>16</v>
      </c>
      <c r="E992" t="s">
        <v>12</v>
      </c>
      <c r="F992" t="s">
        <v>12</v>
      </c>
      <c r="G992" s="4">
        <v>166479.51999999999</v>
      </c>
      <c r="H992" s="4">
        <v>164443.41</v>
      </c>
      <c r="I992" s="4">
        <v>0</v>
      </c>
      <c r="J992" s="4">
        <v>136477.9</v>
      </c>
      <c r="K992" s="4">
        <v>27965.51</v>
      </c>
      <c r="L992" s="4">
        <v>0</v>
      </c>
    </row>
    <row r="993" spans="1:12">
      <c r="A993" s="1">
        <v>12</v>
      </c>
      <c r="B993">
        <v>2019</v>
      </c>
      <c r="C993" s="48" t="str">
        <f t="shared" si="15"/>
        <v>MFY20</v>
      </c>
      <c r="D993" t="s">
        <v>16</v>
      </c>
      <c r="E993" t="s">
        <v>13</v>
      </c>
      <c r="F993" t="s">
        <v>12</v>
      </c>
      <c r="G993" s="4">
        <v>190685.5</v>
      </c>
      <c r="H993" s="4">
        <v>153476.54999999999</v>
      </c>
      <c r="I993" s="4">
        <v>0</v>
      </c>
      <c r="J993" s="4">
        <v>126002.54</v>
      </c>
      <c r="K993" s="4">
        <v>27473.96</v>
      </c>
      <c r="L993" s="4">
        <v>0</v>
      </c>
    </row>
    <row r="994" spans="1:12">
      <c r="A994" s="1">
        <v>12</v>
      </c>
      <c r="B994">
        <v>2019</v>
      </c>
      <c r="C994" s="48" t="str">
        <f t="shared" si="15"/>
        <v>MFY20</v>
      </c>
      <c r="D994" t="s">
        <v>17</v>
      </c>
      <c r="E994" t="s">
        <v>12</v>
      </c>
      <c r="F994" t="s">
        <v>12</v>
      </c>
      <c r="G994" s="4">
        <v>1014532.44</v>
      </c>
      <c r="H994" s="4">
        <v>1001721.08</v>
      </c>
      <c r="I994" s="4">
        <v>0</v>
      </c>
      <c r="J994" s="4">
        <v>981843.18550000002</v>
      </c>
      <c r="K994" s="4">
        <v>19877.894499999999</v>
      </c>
      <c r="L994" s="4">
        <v>0</v>
      </c>
    </row>
    <row r="995" spans="1:12">
      <c r="A995" s="1">
        <v>12</v>
      </c>
      <c r="B995">
        <v>2019</v>
      </c>
      <c r="C995" s="48" t="str">
        <f t="shared" si="15"/>
        <v>MFY20</v>
      </c>
      <c r="D995" t="s">
        <v>17</v>
      </c>
      <c r="E995" t="s">
        <v>13</v>
      </c>
      <c r="F995" t="s">
        <v>12</v>
      </c>
      <c r="G995" s="4">
        <v>31610.27</v>
      </c>
      <c r="H995" s="4">
        <v>17918.27</v>
      </c>
      <c r="I995" s="4">
        <v>0</v>
      </c>
      <c r="J995" s="4">
        <v>17166.740000000002</v>
      </c>
      <c r="K995" s="4">
        <v>751.53</v>
      </c>
      <c r="L995" s="4">
        <v>0</v>
      </c>
    </row>
    <row r="996" spans="1:12">
      <c r="A996" s="1">
        <v>12</v>
      </c>
      <c r="B996">
        <v>2019</v>
      </c>
      <c r="C996" s="48" t="str">
        <f t="shared" si="15"/>
        <v>MFY20</v>
      </c>
      <c r="D996" t="s">
        <v>18</v>
      </c>
      <c r="E996" t="s">
        <v>12</v>
      </c>
      <c r="F996" t="s">
        <v>12</v>
      </c>
      <c r="G996" s="4">
        <v>758805.61</v>
      </c>
      <c r="H996" s="4">
        <v>760140.49</v>
      </c>
      <c r="I996" s="4">
        <v>0</v>
      </c>
      <c r="J996" s="4">
        <v>721171.08</v>
      </c>
      <c r="K996" s="4">
        <v>37273.33</v>
      </c>
      <c r="L996" s="4">
        <v>0</v>
      </c>
    </row>
    <row r="997" spans="1:12">
      <c r="A997" s="1">
        <v>12</v>
      </c>
      <c r="B997">
        <v>2019</v>
      </c>
      <c r="C997" s="48" t="str">
        <f t="shared" si="15"/>
        <v>MFY20</v>
      </c>
      <c r="D997" t="s">
        <v>18</v>
      </c>
      <c r="E997" t="s">
        <v>13</v>
      </c>
      <c r="F997" t="s">
        <v>12</v>
      </c>
      <c r="G997" s="4">
        <v>4119.6000000000004</v>
      </c>
      <c r="H997" s="4">
        <v>3949.07</v>
      </c>
      <c r="I997" s="4">
        <v>0</v>
      </c>
      <c r="J997" s="4">
        <v>3899.31</v>
      </c>
      <c r="K997" s="4">
        <v>37.51</v>
      </c>
      <c r="L997" s="4">
        <v>0</v>
      </c>
    </row>
    <row r="998" spans="1:12">
      <c r="A998" s="1">
        <v>12</v>
      </c>
      <c r="B998">
        <v>2019</v>
      </c>
      <c r="C998" s="48" t="str">
        <f t="shared" si="15"/>
        <v>MFY20</v>
      </c>
      <c r="D998" t="s">
        <v>19</v>
      </c>
      <c r="E998" t="s">
        <v>12</v>
      </c>
      <c r="F998" t="s">
        <v>12</v>
      </c>
      <c r="G998" s="4">
        <v>573049.97</v>
      </c>
      <c r="H998" s="4">
        <v>573049.97</v>
      </c>
      <c r="I998" s="4">
        <v>0</v>
      </c>
      <c r="J998" s="4">
        <v>573049.97</v>
      </c>
      <c r="K998" s="4">
        <v>0</v>
      </c>
      <c r="L998" s="4">
        <v>0</v>
      </c>
    </row>
    <row r="999" spans="1:12">
      <c r="A999" s="1">
        <v>12</v>
      </c>
      <c r="B999">
        <v>2019</v>
      </c>
      <c r="C999" s="48" t="str">
        <f t="shared" si="15"/>
        <v>MFY20</v>
      </c>
      <c r="D999" t="s">
        <v>19</v>
      </c>
      <c r="E999" t="s">
        <v>13</v>
      </c>
      <c r="F999" t="s">
        <v>12</v>
      </c>
      <c r="G999" s="4">
        <v>16919.080000000002</v>
      </c>
      <c r="H999" s="4">
        <v>16919.080000000002</v>
      </c>
      <c r="I999" s="4">
        <v>0</v>
      </c>
      <c r="J999" s="4">
        <v>16736.72</v>
      </c>
      <c r="K999" s="4">
        <v>182.36</v>
      </c>
      <c r="L999" s="4">
        <v>0</v>
      </c>
    </row>
    <row r="1000" spans="1:12">
      <c r="A1000" s="1">
        <v>12</v>
      </c>
      <c r="B1000">
        <v>2019</v>
      </c>
      <c r="C1000" s="48" t="str">
        <f t="shared" si="15"/>
        <v>MFY20</v>
      </c>
      <c r="D1000" t="s">
        <v>20</v>
      </c>
      <c r="E1000" t="s">
        <v>12</v>
      </c>
      <c r="F1000" t="s">
        <v>12</v>
      </c>
      <c r="G1000" s="4">
        <v>1039584.45</v>
      </c>
      <c r="H1000" s="4">
        <v>949353.22</v>
      </c>
      <c r="I1000" s="4">
        <v>0</v>
      </c>
      <c r="J1000" s="4">
        <v>804345.89</v>
      </c>
      <c r="K1000" s="4">
        <v>140944.31</v>
      </c>
      <c r="L1000" s="4">
        <v>11.85</v>
      </c>
    </row>
    <row r="1001" spans="1:12">
      <c r="A1001" s="1">
        <v>12</v>
      </c>
      <c r="B1001">
        <v>2019</v>
      </c>
      <c r="C1001" s="48" t="str">
        <f t="shared" si="15"/>
        <v>MFY20</v>
      </c>
      <c r="D1001" t="s">
        <v>21</v>
      </c>
      <c r="E1001" t="s">
        <v>12</v>
      </c>
      <c r="F1001" t="s">
        <v>12</v>
      </c>
      <c r="G1001" s="4">
        <v>2752826.15</v>
      </c>
      <c r="H1001" s="4">
        <v>2752618.99</v>
      </c>
      <c r="I1001" s="4">
        <v>0</v>
      </c>
      <c r="J1001" s="4">
        <v>2600792.2799999998</v>
      </c>
      <c r="K1001" s="4">
        <v>150988.93</v>
      </c>
      <c r="L1001" s="4">
        <v>0</v>
      </c>
    </row>
    <row r="1002" spans="1:12">
      <c r="A1002" s="1">
        <v>12</v>
      </c>
      <c r="B1002">
        <v>2019</v>
      </c>
      <c r="C1002" s="48" t="str">
        <f t="shared" si="15"/>
        <v>MFY20</v>
      </c>
      <c r="D1002" t="s">
        <v>21</v>
      </c>
      <c r="E1002" t="s">
        <v>13</v>
      </c>
      <c r="F1002" t="s">
        <v>12</v>
      </c>
      <c r="G1002" s="4">
        <v>-626708.86</v>
      </c>
      <c r="H1002" s="4">
        <v>1146.3599999999999</v>
      </c>
      <c r="I1002" s="4">
        <v>0</v>
      </c>
      <c r="J1002" s="4">
        <v>1146.3599999999999</v>
      </c>
      <c r="K1002" s="4">
        <v>0</v>
      </c>
      <c r="L1002" s="4">
        <v>0</v>
      </c>
    </row>
    <row r="1003" spans="1:12">
      <c r="A1003" s="1">
        <v>12</v>
      </c>
      <c r="B1003">
        <v>2019</v>
      </c>
      <c r="C1003" s="48" t="str">
        <f t="shared" si="15"/>
        <v>MFY20</v>
      </c>
      <c r="D1003" t="s">
        <v>22</v>
      </c>
      <c r="E1003" t="s">
        <v>12</v>
      </c>
      <c r="F1003" t="s">
        <v>12</v>
      </c>
      <c r="G1003" s="4">
        <v>185060.93</v>
      </c>
      <c r="H1003" s="4">
        <v>92901.48</v>
      </c>
      <c r="I1003" s="4">
        <v>0</v>
      </c>
      <c r="J1003" s="4">
        <v>82796.89</v>
      </c>
      <c r="K1003" s="4">
        <v>10104.59</v>
      </c>
      <c r="L1003" s="4">
        <v>0</v>
      </c>
    </row>
    <row r="1004" spans="1:12">
      <c r="A1004" s="1">
        <v>12</v>
      </c>
      <c r="B1004">
        <v>2019</v>
      </c>
      <c r="C1004" s="48" t="str">
        <f t="shared" si="15"/>
        <v>MFY20</v>
      </c>
      <c r="D1004" t="s">
        <v>23</v>
      </c>
      <c r="E1004" t="s">
        <v>12</v>
      </c>
      <c r="F1004" t="s">
        <v>12</v>
      </c>
      <c r="G1004" s="4">
        <v>1299210.6399999999</v>
      </c>
      <c r="H1004" s="4">
        <v>1309427.98</v>
      </c>
      <c r="I1004" s="4">
        <v>0</v>
      </c>
      <c r="J1004" s="4">
        <v>637543.32999999996</v>
      </c>
      <c r="K1004" s="4">
        <v>626410.51</v>
      </c>
      <c r="L1004" s="4">
        <v>0</v>
      </c>
    </row>
    <row r="1005" spans="1:12">
      <c r="A1005" s="1">
        <v>12</v>
      </c>
      <c r="B1005">
        <v>2019</v>
      </c>
      <c r="C1005" s="48" t="str">
        <f t="shared" si="15"/>
        <v>MFY20</v>
      </c>
      <c r="D1005" t="s">
        <v>23</v>
      </c>
      <c r="E1005" t="s">
        <v>13</v>
      </c>
      <c r="F1005" t="s">
        <v>12</v>
      </c>
      <c r="G1005" s="4">
        <v>13665.71</v>
      </c>
      <c r="H1005" s="4">
        <v>12028.32</v>
      </c>
      <c r="I1005" s="4">
        <v>0</v>
      </c>
      <c r="J1005" s="4">
        <v>7342.14</v>
      </c>
      <c r="K1005" s="4">
        <v>4191.34</v>
      </c>
      <c r="L1005" s="4">
        <v>0</v>
      </c>
    </row>
    <row r="1006" spans="1:12">
      <c r="A1006" s="1">
        <v>12</v>
      </c>
      <c r="B1006">
        <v>2019</v>
      </c>
      <c r="C1006" s="48" t="str">
        <f t="shared" si="15"/>
        <v>MFY20</v>
      </c>
      <c r="D1006" t="s">
        <v>24</v>
      </c>
      <c r="E1006" t="s">
        <v>12</v>
      </c>
      <c r="F1006" t="s">
        <v>12</v>
      </c>
      <c r="G1006" s="4">
        <v>357.18</v>
      </c>
      <c r="H1006" s="4">
        <v>310.02999999999997</v>
      </c>
      <c r="I1006" s="4">
        <v>0</v>
      </c>
      <c r="J1006" s="4">
        <v>310.02999999999997</v>
      </c>
      <c r="K1006" s="4">
        <v>0</v>
      </c>
      <c r="L1006" s="4">
        <v>0</v>
      </c>
    </row>
    <row r="1007" spans="1:12">
      <c r="A1007" s="1">
        <v>12</v>
      </c>
      <c r="B1007">
        <v>2019</v>
      </c>
      <c r="C1007" s="48" t="str">
        <f t="shared" si="15"/>
        <v>MFY20</v>
      </c>
      <c r="D1007" t="s">
        <v>25</v>
      </c>
      <c r="E1007" t="s">
        <v>12</v>
      </c>
      <c r="F1007" t="s">
        <v>12</v>
      </c>
      <c r="G1007" s="4">
        <v>378072.76</v>
      </c>
      <c r="H1007" s="4">
        <v>358012.38</v>
      </c>
      <c r="I1007" s="4">
        <v>0</v>
      </c>
      <c r="J1007" s="4">
        <v>314530.21999999997</v>
      </c>
      <c r="K1007" s="4">
        <v>43344.32</v>
      </c>
      <c r="L1007" s="4">
        <v>0</v>
      </c>
    </row>
    <row r="1008" spans="1:12">
      <c r="A1008" s="1">
        <v>12</v>
      </c>
      <c r="B1008">
        <v>2019</v>
      </c>
      <c r="C1008" s="48" t="str">
        <f t="shared" si="15"/>
        <v>MFY20</v>
      </c>
      <c r="D1008" t="s">
        <v>25</v>
      </c>
      <c r="E1008" t="s">
        <v>13</v>
      </c>
      <c r="F1008" t="s">
        <v>12</v>
      </c>
      <c r="G1008" s="4">
        <v>545.57000000000005</v>
      </c>
      <c r="H1008" s="4">
        <v>545.57000000000005</v>
      </c>
      <c r="I1008" s="4">
        <v>0</v>
      </c>
      <c r="J1008" s="4">
        <v>545.57000000000005</v>
      </c>
      <c r="K1008" s="4">
        <v>0</v>
      </c>
      <c r="L1008" s="4">
        <v>0</v>
      </c>
    </row>
    <row r="1009" spans="1:12">
      <c r="A1009" s="1">
        <v>12</v>
      </c>
      <c r="B1009">
        <v>2019</v>
      </c>
      <c r="C1009" s="48" t="str">
        <f t="shared" si="15"/>
        <v>MFY20</v>
      </c>
      <c r="D1009" t="s">
        <v>26</v>
      </c>
      <c r="E1009" t="s">
        <v>12</v>
      </c>
      <c r="F1009" t="s">
        <v>12</v>
      </c>
      <c r="G1009" s="4">
        <v>1818545.11</v>
      </c>
      <c r="H1009" s="4">
        <v>1968.81</v>
      </c>
      <c r="I1009" s="4">
        <v>0</v>
      </c>
      <c r="J1009" s="4">
        <v>280.10000000000002</v>
      </c>
      <c r="K1009" s="4">
        <v>1688.71</v>
      </c>
      <c r="L1009" s="4">
        <v>0</v>
      </c>
    </row>
    <row r="1010" spans="1:12">
      <c r="A1010" s="1">
        <v>12</v>
      </c>
      <c r="B1010">
        <v>2019</v>
      </c>
      <c r="C1010" s="48" t="str">
        <f t="shared" si="15"/>
        <v>MFY20</v>
      </c>
      <c r="D1010" t="s">
        <v>26</v>
      </c>
      <c r="E1010" t="s">
        <v>12</v>
      </c>
      <c r="F1010" t="s">
        <v>13</v>
      </c>
      <c r="G1010" s="4">
        <v>1235312.29</v>
      </c>
      <c r="H1010" s="4">
        <v>0</v>
      </c>
      <c r="I1010" s="4">
        <v>0</v>
      </c>
      <c r="J1010" s="4">
        <v>0</v>
      </c>
      <c r="K1010" s="4">
        <v>0</v>
      </c>
      <c r="L1010" s="4">
        <v>0</v>
      </c>
    </row>
    <row r="1011" spans="1:12">
      <c r="A1011" s="1">
        <v>12</v>
      </c>
      <c r="B1011">
        <v>2019</v>
      </c>
      <c r="C1011" s="48" t="str">
        <f t="shared" si="15"/>
        <v>MFY20</v>
      </c>
      <c r="D1011" t="s">
        <v>26</v>
      </c>
      <c r="E1011" t="s">
        <v>13</v>
      </c>
      <c r="F1011" t="s">
        <v>12</v>
      </c>
      <c r="G1011" s="4">
        <v>139089.78</v>
      </c>
      <c r="H1011" s="4">
        <v>4387.7700000000004</v>
      </c>
      <c r="I1011" s="4">
        <v>0</v>
      </c>
      <c r="J1011" s="4">
        <v>727.5</v>
      </c>
      <c r="K1011" s="4">
        <v>3660.27</v>
      </c>
      <c r="L1011" s="4">
        <v>0</v>
      </c>
    </row>
    <row r="1012" spans="1:12">
      <c r="A1012" s="1">
        <v>12</v>
      </c>
      <c r="B1012">
        <v>2019</v>
      </c>
      <c r="C1012" s="48" t="str">
        <f t="shared" si="15"/>
        <v>MFY20</v>
      </c>
      <c r="D1012" t="s">
        <v>26</v>
      </c>
      <c r="E1012" t="s">
        <v>13</v>
      </c>
      <c r="F1012" t="s">
        <v>13</v>
      </c>
      <c r="G1012" s="4">
        <v>1116.06</v>
      </c>
      <c r="H1012" s="4">
        <v>0</v>
      </c>
      <c r="I1012" s="4">
        <v>0</v>
      </c>
      <c r="J1012" s="4">
        <v>0</v>
      </c>
      <c r="K1012" s="4">
        <v>0</v>
      </c>
      <c r="L1012" s="4">
        <v>0</v>
      </c>
    </row>
    <row r="1013" spans="1:12">
      <c r="A1013" s="1">
        <v>12</v>
      </c>
      <c r="B1013">
        <v>2019</v>
      </c>
      <c r="C1013" s="48" t="str">
        <f t="shared" si="15"/>
        <v>MFY20</v>
      </c>
      <c r="D1013" t="s">
        <v>28</v>
      </c>
      <c r="E1013" t="s">
        <v>12</v>
      </c>
      <c r="F1013" t="s">
        <v>12</v>
      </c>
      <c r="G1013" s="4">
        <v>-491520.38</v>
      </c>
      <c r="H1013" s="4">
        <v>1100.5999999999999</v>
      </c>
      <c r="I1013" s="4">
        <v>0</v>
      </c>
      <c r="J1013" s="4">
        <v>1066.6099999999999</v>
      </c>
      <c r="K1013" s="4">
        <v>33.99</v>
      </c>
      <c r="L1013" s="4">
        <v>0</v>
      </c>
    </row>
    <row r="1014" spans="1:12">
      <c r="A1014" s="1">
        <v>12</v>
      </c>
      <c r="B1014">
        <v>2019</v>
      </c>
      <c r="C1014" s="48" t="str">
        <f t="shared" si="15"/>
        <v>MFY20</v>
      </c>
      <c r="D1014" t="s">
        <v>28</v>
      </c>
      <c r="E1014" t="s">
        <v>13</v>
      </c>
      <c r="F1014" t="s">
        <v>12</v>
      </c>
      <c r="G1014" s="4">
        <v>48.99</v>
      </c>
      <c r="H1014" s="4">
        <v>0</v>
      </c>
      <c r="I1014" s="4">
        <v>0</v>
      </c>
      <c r="J1014" s="4">
        <v>0</v>
      </c>
      <c r="K1014" s="4">
        <v>0</v>
      </c>
      <c r="L1014" s="4">
        <v>0</v>
      </c>
    </row>
    <row r="1015" spans="1:12">
      <c r="A1015" s="1">
        <v>1</v>
      </c>
      <c r="B1015">
        <v>2020</v>
      </c>
      <c r="C1015" s="48" t="str">
        <f t="shared" si="15"/>
        <v>MFY20</v>
      </c>
      <c r="D1015" t="s">
        <v>11</v>
      </c>
      <c r="E1015" t="s">
        <v>12</v>
      </c>
      <c r="F1015" t="s">
        <v>12</v>
      </c>
      <c r="G1015" s="4">
        <v>33098654.75</v>
      </c>
      <c r="H1015" s="4">
        <v>30803088.300000001</v>
      </c>
      <c r="I1015" s="4">
        <v>12143.22</v>
      </c>
      <c r="J1015" s="4">
        <v>9020028.8399999999</v>
      </c>
      <c r="K1015" s="4">
        <v>21015698.870000001</v>
      </c>
      <c r="L1015" s="4">
        <v>588.71</v>
      </c>
    </row>
    <row r="1016" spans="1:12">
      <c r="A1016" s="1">
        <v>1</v>
      </c>
      <c r="B1016">
        <v>2020</v>
      </c>
      <c r="C1016" s="48" t="str">
        <f t="shared" si="15"/>
        <v>MFY20</v>
      </c>
      <c r="D1016" t="s">
        <v>11</v>
      </c>
      <c r="E1016" t="s">
        <v>13</v>
      </c>
      <c r="F1016" t="s">
        <v>12</v>
      </c>
      <c r="G1016" s="4">
        <v>145311.64000000001</v>
      </c>
      <c r="H1016" s="4">
        <v>89921.54</v>
      </c>
      <c r="I1016" s="4">
        <v>0</v>
      </c>
      <c r="J1016" s="4">
        <v>29917.919999999998</v>
      </c>
      <c r="K1016" s="4">
        <v>58087.73</v>
      </c>
      <c r="L1016" s="4">
        <v>0</v>
      </c>
    </row>
    <row r="1017" spans="1:12">
      <c r="A1017" s="1">
        <v>1</v>
      </c>
      <c r="B1017">
        <v>2020</v>
      </c>
      <c r="C1017" s="48" t="str">
        <f t="shared" si="15"/>
        <v>MFY20</v>
      </c>
      <c r="D1017" t="s">
        <v>14</v>
      </c>
      <c r="E1017" t="s">
        <v>12</v>
      </c>
      <c r="F1017" t="s">
        <v>12</v>
      </c>
      <c r="G1017" s="4">
        <v>12247731.560000001</v>
      </c>
      <c r="H1017" s="4">
        <v>11942908.67</v>
      </c>
      <c r="I1017" s="4">
        <v>564.99</v>
      </c>
      <c r="J1017" s="4">
        <v>3922101.76</v>
      </c>
      <c r="K1017" s="4">
        <v>7699308.0300000003</v>
      </c>
      <c r="L1017" s="4">
        <v>537.5</v>
      </c>
    </row>
    <row r="1018" spans="1:12">
      <c r="A1018" s="1">
        <v>1</v>
      </c>
      <c r="B1018">
        <v>2020</v>
      </c>
      <c r="C1018" s="48" t="str">
        <f t="shared" si="15"/>
        <v>MFY20</v>
      </c>
      <c r="D1018" t="s">
        <v>14</v>
      </c>
      <c r="E1018" t="s">
        <v>13</v>
      </c>
      <c r="F1018" t="s">
        <v>12</v>
      </c>
      <c r="G1018" s="4">
        <v>1126467.2</v>
      </c>
      <c r="H1018" s="4">
        <v>809348.44</v>
      </c>
      <c r="I1018" s="4">
        <v>0</v>
      </c>
      <c r="J1018" s="4">
        <v>292141.5</v>
      </c>
      <c r="K1018" s="4">
        <v>497678.6</v>
      </c>
      <c r="L1018" s="4">
        <v>0</v>
      </c>
    </row>
    <row r="1019" spans="1:12">
      <c r="A1019" s="1">
        <v>1</v>
      </c>
      <c r="B1019">
        <v>2020</v>
      </c>
      <c r="C1019" s="48" t="str">
        <f t="shared" si="15"/>
        <v>MFY20</v>
      </c>
      <c r="D1019" t="s">
        <v>15</v>
      </c>
      <c r="E1019" t="s">
        <v>12</v>
      </c>
      <c r="F1019" t="s">
        <v>12</v>
      </c>
      <c r="G1019" s="4">
        <v>1177271.28</v>
      </c>
      <c r="H1019" s="4">
        <v>1183445.6399999999</v>
      </c>
      <c r="I1019" s="4">
        <v>0</v>
      </c>
      <c r="J1019" s="4">
        <v>374116.19</v>
      </c>
      <c r="K1019" s="4">
        <v>762871.36</v>
      </c>
      <c r="L1019" s="4">
        <v>0</v>
      </c>
    </row>
    <row r="1020" spans="1:12">
      <c r="A1020" s="1">
        <v>1</v>
      </c>
      <c r="B1020">
        <v>2020</v>
      </c>
      <c r="C1020" s="48" t="str">
        <f t="shared" si="15"/>
        <v>MFY20</v>
      </c>
      <c r="D1020" t="s">
        <v>15</v>
      </c>
      <c r="E1020" t="s">
        <v>13</v>
      </c>
      <c r="F1020" t="s">
        <v>12</v>
      </c>
      <c r="G1020" s="4">
        <v>18223.96</v>
      </c>
      <c r="H1020" s="4">
        <v>20947.95</v>
      </c>
      <c r="I1020" s="4">
        <v>0</v>
      </c>
      <c r="J1020" s="4">
        <v>12616.45</v>
      </c>
      <c r="K1020" s="4">
        <v>8255.68</v>
      </c>
      <c r="L1020" s="4">
        <v>0</v>
      </c>
    </row>
    <row r="1021" spans="1:12">
      <c r="A1021" s="1">
        <v>1</v>
      </c>
      <c r="B1021">
        <v>2020</v>
      </c>
      <c r="C1021" s="48" t="str">
        <f t="shared" si="15"/>
        <v>MFY20</v>
      </c>
      <c r="D1021" t="s">
        <v>16</v>
      </c>
      <c r="E1021" t="s">
        <v>12</v>
      </c>
      <c r="F1021" t="s">
        <v>12</v>
      </c>
      <c r="G1021" s="4">
        <v>167371.9</v>
      </c>
      <c r="H1021" s="4">
        <v>161985.71</v>
      </c>
      <c r="I1021" s="4">
        <v>0</v>
      </c>
      <c r="J1021" s="4">
        <v>52144.78</v>
      </c>
      <c r="K1021" s="4">
        <v>109721.73</v>
      </c>
      <c r="L1021" s="4">
        <v>0</v>
      </c>
    </row>
    <row r="1022" spans="1:12">
      <c r="A1022" s="1">
        <v>1</v>
      </c>
      <c r="B1022">
        <v>2020</v>
      </c>
      <c r="C1022" s="48" t="str">
        <f t="shared" si="15"/>
        <v>MFY20</v>
      </c>
      <c r="D1022" t="s">
        <v>16</v>
      </c>
      <c r="E1022" t="s">
        <v>13</v>
      </c>
      <c r="F1022" t="s">
        <v>12</v>
      </c>
      <c r="G1022" s="4">
        <v>189929.9</v>
      </c>
      <c r="H1022" s="4">
        <v>158132.35</v>
      </c>
      <c r="I1022" s="4">
        <v>0</v>
      </c>
      <c r="J1022" s="4">
        <v>69584.09</v>
      </c>
      <c r="K1022" s="4">
        <v>85907.85</v>
      </c>
      <c r="L1022" s="4">
        <v>0</v>
      </c>
    </row>
    <row r="1023" spans="1:12">
      <c r="A1023" s="1">
        <v>1</v>
      </c>
      <c r="B1023">
        <v>2020</v>
      </c>
      <c r="C1023" s="48" t="str">
        <f t="shared" si="15"/>
        <v>MFY20</v>
      </c>
      <c r="D1023" t="s">
        <v>17</v>
      </c>
      <c r="E1023" t="s">
        <v>12</v>
      </c>
      <c r="F1023" t="s">
        <v>12</v>
      </c>
      <c r="G1023" s="4">
        <v>1028050.41</v>
      </c>
      <c r="H1023" s="4">
        <v>1032854.03</v>
      </c>
      <c r="I1023" s="4">
        <v>0</v>
      </c>
      <c r="J1023" s="4">
        <v>59080.44</v>
      </c>
      <c r="K1023" s="4">
        <v>973773.59</v>
      </c>
      <c r="L1023" s="4">
        <v>0</v>
      </c>
    </row>
    <row r="1024" spans="1:12">
      <c r="A1024" s="1">
        <v>1</v>
      </c>
      <c r="B1024">
        <v>2020</v>
      </c>
      <c r="C1024" s="48" t="str">
        <f t="shared" si="15"/>
        <v>MFY20</v>
      </c>
      <c r="D1024" t="s">
        <v>17</v>
      </c>
      <c r="E1024" t="s">
        <v>13</v>
      </c>
      <c r="F1024" t="s">
        <v>12</v>
      </c>
      <c r="G1024" s="4">
        <v>51942.33</v>
      </c>
      <c r="H1024" s="4">
        <v>28066.6</v>
      </c>
      <c r="I1024" s="4">
        <v>0</v>
      </c>
      <c r="J1024" s="4">
        <v>5445.39</v>
      </c>
      <c r="K1024" s="4">
        <v>22621.21</v>
      </c>
      <c r="L1024" s="4">
        <v>0</v>
      </c>
    </row>
    <row r="1025" spans="1:12">
      <c r="A1025" s="1">
        <v>1</v>
      </c>
      <c r="B1025">
        <v>2020</v>
      </c>
      <c r="C1025" s="48" t="str">
        <f t="shared" si="15"/>
        <v>MFY20</v>
      </c>
      <c r="D1025" t="s">
        <v>18</v>
      </c>
      <c r="E1025" t="s">
        <v>12</v>
      </c>
      <c r="F1025" t="s">
        <v>12</v>
      </c>
      <c r="G1025" s="4">
        <v>726533.54</v>
      </c>
      <c r="H1025" s="4">
        <v>713823.61</v>
      </c>
      <c r="I1025" s="4">
        <v>0</v>
      </c>
      <c r="J1025" s="4">
        <v>270551.57</v>
      </c>
      <c r="K1025" s="4">
        <v>439412.91</v>
      </c>
      <c r="L1025" s="4">
        <v>0</v>
      </c>
    </row>
    <row r="1026" spans="1:12">
      <c r="A1026" s="1">
        <v>1</v>
      </c>
      <c r="B1026">
        <v>2020</v>
      </c>
      <c r="C1026" s="48" t="str">
        <f t="shared" si="15"/>
        <v>MFY20</v>
      </c>
      <c r="D1026" t="s">
        <v>18</v>
      </c>
      <c r="E1026" t="s">
        <v>13</v>
      </c>
      <c r="F1026" t="s">
        <v>12</v>
      </c>
      <c r="G1026" s="4">
        <v>4178.57</v>
      </c>
      <c r="H1026" s="4">
        <v>4023.19</v>
      </c>
      <c r="I1026" s="4">
        <v>0</v>
      </c>
      <c r="J1026" s="4">
        <v>1258.94</v>
      </c>
      <c r="K1026" s="4">
        <v>2575.89</v>
      </c>
      <c r="L1026" s="4">
        <v>0</v>
      </c>
    </row>
    <row r="1027" spans="1:12">
      <c r="A1027" s="1">
        <v>1</v>
      </c>
      <c r="B1027">
        <v>2020</v>
      </c>
      <c r="C1027" s="48" t="str">
        <f t="shared" ref="C1027:C1090" si="16">"MFY"&amp;IF(A1027&lt;2,RIGHT(B1027,2),RIGHT(B1027+1,2))</f>
        <v>MFY20</v>
      </c>
      <c r="D1027" t="s">
        <v>19</v>
      </c>
      <c r="E1027" t="s">
        <v>12</v>
      </c>
      <c r="F1027" t="s">
        <v>12</v>
      </c>
      <c r="G1027" s="4">
        <v>511486.32</v>
      </c>
      <c r="H1027" s="4">
        <v>511231.5</v>
      </c>
      <c r="I1027" s="4">
        <v>0</v>
      </c>
      <c r="J1027" s="4">
        <v>74222.460000000006</v>
      </c>
      <c r="K1027" s="4">
        <v>437009.04</v>
      </c>
      <c r="L1027" s="4">
        <v>0</v>
      </c>
    </row>
    <row r="1028" spans="1:12">
      <c r="A1028" s="1">
        <v>1</v>
      </c>
      <c r="B1028">
        <v>2020</v>
      </c>
      <c r="C1028" s="48" t="str">
        <f t="shared" si="16"/>
        <v>MFY20</v>
      </c>
      <c r="D1028" t="s">
        <v>19</v>
      </c>
      <c r="E1028" t="s">
        <v>13</v>
      </c>
      <c r="F1028" t="s">
        <v>12</v>
      </c>
      <c r="G1028" s="4">
        <v>18637.7</v>
      </c>
      <c r="H1028" s="4">
        <v>18637.7</v>
      </c>
      <c r="I1028" s="4">
        <v>0</v>
      </c>
      <c r="J1028" s="4">
        <v>3805.5</v>
      </c>
      <c r="K1028" s="4">
        <v>14832.2</v>
      </c>
      <c r="L1028" s="4">
        <v>0</v>
      </c>
    </row>
    <row r="1029" spans="1:12">
      <c r="A1029" s="1">
        <v>1</v>
      </c>
      <c r="B1029">
        <v>2020</v>
      </c>
      <c r="C1029" s="48" t="str">
        <f t="shared" si="16"/>
        <v>MFY20</v>
      </c>
      <c r="D1029" t="s">
        <v>20</v>
      </c>
      <c r="E1029" t="s">
        <v>12</v>
      </c>
      <c r="F1029" t="s">
        <v>12</v>
      </c>
      <c r="G1029" s="4">
        <v>1044563.25</v>
      </c>
      <c r="H1029" s="4">
        <v>956920.44</v>
      </c>
      <c r="I1029" s="4">
        <v>2124.92</v>
      </c>
      <c r="J1029" s="4">
        <v>312562.15999999997</v>
      </c>
      <c r="K1029" s="4">
        <v>624261.84</v>
      </c>
      <c r="L1029" s="4">
        <v>11.85</v>
      </c>
    </row>
    <row r="1030" spans="1:12">
      <c r="A1030" s="1">
        <v>1</v>
      </c>
      <c r="B1030">
        <v>2020</v>
      </c>
      <c r="C1030" s="48" t="str">
        <f t="shared" si="16"/>
        <v>MFY20</v>
      </c>
      <c r="D1030" t="s">
        <v>21</v>
      </c>
      <c r="E1030" t="s">
        <v>12</v>
      </c>
      <c r="F1030" t="s">
        <v>12</v>
      </c>
      <c r="G1030" s="4">
        <v>3604801.77</v>
      </c>
      <c r="H1030" s="4">
        <v>3581575.01</v>
      </c>
      <c r="I1030" s="4">
        <v>0</v>
      </c>
      <c r="J1030" s="4">
        <v>1428125.82</v>
      </c>
      <c r="K1030" s="4">
        <v>2123780.1800000002</v>
      </c>
      <c r="L1030" s="4">
        <v>0</v>
      </c>
    </row>
    <row r="1031" spans="1:12">
      <c r="A1031" s="1">
        <v>1</v>
      </c>
      <c r="B1031">
        <v>2020</v>
      </c>
      <c r="C1031" s="48" t="str">
        <f t="shared" si="16"/>
        <v>MFY20</v>
      </c>
      <c r="D1031" t="s">
        <v>21</v>
      </c>
      <c r="E1031" t="s">
        <v>13</v>
      </c>
      <c r="F1031" t="s">
        <v>12</v>
      </c>
      <c r="G1031" s="4">
        <v>1146.3599999999999</v>
      </c>
      <c r="H1031" s="4">
        <v>1146.3599999999999</v>
      </c>
      <c r="I1031" s="4">
        <v>0</v>
      </c>
      <c r="J1031" s="4">
        <v>0</v>
      </c>
      <c r="K1031" s="4">
        <v>1146.3599999999999</v>
      </c>
      <c r="L1031" s="4">
        <v>0</v>
      </c>
    </row>
    <row r="1032" spans="1:12">
      <c r="A1032" s="1">
        <v>1</v>
      </c>
      <c r="B1032">
        <v>2020</v>
      </c>
      <c r="C1032" s="48" t="str">
        <f t="shared" si="16"/>
        <v>MFY20</v>
      </c>
      <c r="D1032" t="s">
        <v>22</v>
      </c>
      <c r="E1032" t="s">
        <v>12</v>
      </c>
      <c r="F1032" t="s">
        <v>12</v>
      </c>
      <c r="G1032" s="4">
        <v>88332.33</v>
      </c>
      <c r="H1032" s="4">
        <v>90131.38</v>
      </c>
      <c r="I1032" s="4">
        <v>0</v>
      </c>
      <c r="J1032" s="4">
        <v>21607.4</v>
      </c>
      <c r="K1032" s="4">
        <v>66615.839999999997</v>
      </c>
      <c r="L1032" s="4">
        <v>0</v>
      </c>
    </row>
    <row r="1033" spans="1:12">
      <c r="A1033" s="1">
        <v>1</v>
      </c>
      <c r="B1033">
        <v>2020</v>
      </c>
      <c r="C1033" s="48" t="str">
        <f t="shared" si="16"/>
        <v>MFY20</v>
      </c>
      <c r="D1033" t="s">
        <v>23</v>
      </c>
      <c r="E1033" t="s">
        <v>12</v>
      </c>
      <c r="F1033" t="s">
        <v>12</v>
      </c>
      <c r="G1033" s="4">
        <v>1173830.78</v>
      </c>
      <c r="H1033" s="4">
        <v>1174509.8899999999</v>
      </c>
      <c r="I1033" s="4">
        <v>0</v>
      </c>
      <c r="J1033" s="4">
        <v>119521.33</v>
      </c>
      <c r="K1033" s="4">
        <v>1035324.6</v>
      </c>
      <c r="L1033" s="4">
        <v>0</v>
      </c>
    </row>
    <row r="1034" spans="1:12">
      <c r="A1034" s="1">
        <v>1</v>
      </c>
      <c r="B1034">
        <v>2020</v>
      </c>
      <c r="C1034" s="48" t="str">
        <f t="shared" si="16"/>
        <v>MFY20</v>
      </c>
      <c r="D1034" t="s">
        <v>23</v>
      </c>
      <c r="E1034" t="s">
        <v>13</v>
      </c>
      <c r="F1034" t="s">
        <v>12</v>
      </c>
      <c r="G1034" s="4">
        <v>19875.580000000002</v>
      </c>
      <c r="H1034" s="4">
        <v>18205.3</v>
      </c>
      <c r="I1034" s="4">
        <v>0</v>
      </c>
      <c r="J1034" s="4">
        <v>7524.42</v>
      </c>
      <c r="K1034" s="4">
        <v>10680.88</v>
      </c>
      <c r="L1034" s="4">
        <v>0</v>
      </c>
    </row>
    <row r="1035" spans="1:12">
      <c r="A1035" s="1">
        <v>1</v>
      </c>
      <c r="B1035">
        <v>2020</v>
      </c>
      <c r="C1035" s="48" t="str">
        <f t="shared" si="16"/>
        <v>MFY20</v>
      </c>
      <c r="D1035" t="s">
        <v>24</v>
      </c>
      <c r="E1035" t="s">
        <v>12</v>
      </c>
      <c r="F1035" t="s">
        <v>12</v>
      </c>
      <c r="G1035" s="4">
        <v>369.67</v>
      </c>
      <c r="H1035" s="4">
        <v>338.07</v>
      </c>
      <c r="I1035" s="4">
        <v>0</v>
      </c>
      <c r="J1035" s="4">
        <v>152.69999999999999</v>
      </c>
      <c r="K1035" s="4">
        <v>185.37</v>
      </c>
      <c r="L1035" s="4">
        <v>0</v>
      </c>
    </row>
    <row r="1036" spans="1:12">
      <c r="A1036" s="1">
        <v>1</v>
      </c>
      <c r="B1036">
        <v>2020</v>
      </c>
      <c r="C1036" s="48" t="str">
        <f t="shared" si="16"/>
        <v>MFY20</v>
      </c>
      <c r="D1036" t="s">
        <v>25</v>
      </c>
      <c r="E1036" t="s">
        <v>12</v>
      </c>
      <c r="F1036" t="s">
        <v>12</v>
      </c>
      <c r="G1036" s="4">
        <v>500406.21</v>
      </c>
      <c r="H1036" s="4">
        <v>472119.71</v>
      </c>
      <c r="I1036" s="4">
        <v>0</v>
      </c>
      <c r="J1036" s="4">
        <v>227929.55</v>
      </c>
      <c r="K1036" s="4">
        <v>215681.17</v>
      </c>
      <c r="L1036" s="4">
        <v>0</v>
      </c>
    </row>
    <row r="1037" spans="1:12">
      <c r="A1037" s="1">
        <v>1</v>
      </c>
      <c r="B1037">
        <v>2020</v>
      </c>
      <c r="C1037" s="48" t="str">
        <f t="shared" si="16"/>
        <v>MFY20</v>
      </c>
      <c r="D1037" t="s">
        <v>25</v>
      </c>
      <c r="E1037" t="s">
        <v>13</v>
      </c>
      <c r="F1037" t="s">
        <v>12</v>
      </c>
      <c r="G1037" s="4">
        <v>580.97</v>
      </c>
      <c r="H1037" s="4">
        <v>545.57000000000005</v>
      </c>
      <c r="I1037" s="4">
        <v>0</v>
      </c>
      <c r="J1037" s="4">
        <v>536.78</v>
      </c>
      <c r="K1037" s="4">
        <v>8.7899999999999991</v>
      </c>
      <c r="L1037" s="4">
        <v>0</v>
      </c>
    </row>
    <row r="1038" spans="1:12">
      <c r="A1038" s="1">
        <v>1</v>
      </c>
      <c r="B1038">
        <v>2020</v>
      </c>
      <c r="C1038" s="48" t="str">
        <f t="shared" si="16"/>
        <v>MFY20</v>
      </c>
      <c r="D1038" t="s">
        <v>26</v>
      </c>
      <c r="E1038" t="s">
        <v>12</v>
      </c>
      <c r="F1038" t="s">
        <v>12</v>
      </c>
      <c r="G1038" s="4">
        <v>1779036.66</v>
      </c>
      <c r="H1038" s="4">
        <v>13818.55</v>
      </c>
      <c r="I1038" s="4">
        <v>0</v>
      </c>
      <c r="J1038" s="4">
        <v>5872.48</v>
      </c>
      <c r="K1038" s="4">
        <v>7946.07</v>
      </c>
      <c r="L1038" s="4">
        <v>0</v>
      </c>
    </row>
    <row r="1039" spans="1:12">
      <c r="A1039" s="1">
        <v>1</v>
      </c>
      <c r="B1039">
        <v>2020</v>
      </c>
      <c r="C1039" s="48" t="str">
        <f t="shared" si="16"/>
        <v>MFY20</v>
      </c>
      <c r="D1039" t="s">
        <v>26</v>
      </c>
      <c r="E1039" t="s">
        <v>12</v>
      </c>
      <c r="F1039" t="s">
        <v>13</v>
      </c>
      <c r="G1039" s="4">
        <v>1443223.14</v>
      </c>
      <c r="H1039" s="4">
        <v>0</v>
      </c>
      <c r="I1039" s="4">
        <v>0</v>
      </c>
      <c r="J1039" s="4">
        <v>0</v>
      </c>
      <c r="K1039" s="4">
        <v>0</v>
      </c>
      <c r="L1039" s="4">
        <v>0</v>
      </c>
    </row>
    <row r="1040" spans="1:12">
      <c r="A1040" s="1">
        <v>1</v>
      </c>
      <c r="B1040">
        <v>2020</v>
      </c>
      <c r="C1040" s="48" t="str">
        <f t="shared" si="16"/>
        <v>MFY20</v>
      </c>
      <c r="D1040" t="s">
        <v>26</v>
      </c>
      <c r="E1040" t="s">
        <v>13</v>
      </c>
      <c r="F1040" t="s">
        <v>12</v>
      </c>
      <c r="G1040" s="4">
        <v>162047.29</v>
      </c>
      <c r="H1040" s="4">
        <v>4433.09</v>
      </c>
      <c r="I1040" s="4">
        <v>0</v>
      </c>
      <c r="J1040" s="4">
        <v>32.659999999999997</v>
      </c>
      <c r="K1040" s="4">
        <v>4400.43</v>
      </c>
      <c r="L1040" s="4">
        <v>0</v>
      </c>
    </row>
    <row r="1041" spans="1:12">
      <c r="A1041" s="1">
        <v>1</v>
      </c>
      <c r="B1041">
        <v>2020</v>
      </c>
      <c r="C1041" s="48" t="str">
        <f t="shared" si="16"/>
        <v>MFY20</v>
      </c>
      <c r="D1041" t="s">
        <v>26</v>
      </c>
      <c r="E1041" t="s">
        <v>13</v>
      </c>
      <c r="F1041" t="s">
        <v>13</v>
      </c>
      <c r="G1041" s="4">
        <v>1116.06</v>
      </c>
      <c r="H1041" s="4">
        <v>0</v>
      </c>
      <c r="I1041" s="4">
        <v>0</v>
      </c>
      <c r="J1041" s="4">
        <v>0</v>
      </c>
      <c r="K1041" s="4">
        <v>0</v>
      </c>
      <c r="L1041" s="4">
        <v>0</v>
      </c>
    </row>
    <row r="1042" spans="1:12">
      <c r="A1042" s="1">
        <v>1</v>
      </c>
      <c r="B1042">
        <v>2020</v>
      </c>
      <c r="C1042" s="48" t="str">
        <f t="shared" si="16"/>
        <v>MFY20</v>
      </c>
      <c r="D1042" t="s">
        <v>28</v>
      </c>
      <c r="E1042" t="s">
        <v>12</v>
      </c>
      <c r="F1042" t="s">
        <v>12</v>
      </c>
      <c r="G1042" s="4">
        <v>3936.56</v>
      </c>
      <c r="H1042" s="4">
        <v>1116.18</v>
      </c>
      <c r="I1042" s="4">
        <v>0</v>
      </c>
      <c r="J1042" s="4">
        <v>152.69999999999999</v>
      </c>
      <c r="K1042" s="4">
        <v>963.48</v>
      </c>
      <c r="L1042" s="4">
        <v>0</v>
      </c>
    </row>
    <row r="1043" spans="1:12">
      <c r="A1043" s="1">
        <v>1</v>
      </c>
      <c r="B1043">
        <v>2020</v>
      </c>
      <c r="C1043" s="48" t="str">
        <f t="shared" si="16"/>
        <v>MFY20</v>
      </c>
      <c r="D1043" t="s">
        <v>28</v>
      </c>
      <c r="E1043" t="s">
        <v>13</v>
      </c>
      <c r="F1043" t="s">
        <v>12</v>
      </c>
      <c r="G1043" s="4">
        <v>-64.69</v>
      </c>
      <c r="H1043" s="4">
        <v>0</v>
      </c>
      <c r="I1043" s="4">
        <v>0</v>
      </c>
      <c r="J1043" s="4">
        <v>0</v>
      </c>
      <c r="K1043" s="4">
        <v>0</v>
      </c>
      <c r="L1043" s="4">
        <v>0</v>
      </c>
    </row>
    <row r="1044" spans="1:12">
      <c r="A1044" s="1">
        <v>2</v>
      </c>
      <c r="B1044">
        <v>2020</v>
      </c>
      <c r="C1044" s="48" t="str">
        <f t="shared" si="16"/>
        <v>MFY21</v>
      </c>
      <c r="D1044" t="s">
        <v>11</v>
      </c>
      <c r="E1044" t="s">
        <v>12</v>
      </c>
      <c r="F1044" t="s">
        <v>12</v>
      </c>
      <c r="G1044" s="4">
        <v>28471230.379999999</v>
      </c>
      <c r="H1044" s="4">
        <v>26423257.91</v>
      </c>
      <c r="I1044" s="4">
        <v>23078.44</v>
      </c>
      <c r="J1044" s="4">
        <v>26399594.809999999</v>
      </c>
      <c r="K1044" s="4">
        <v>584.66</v>
      </c>
      <c r="L1044" s="4">
        <v>0</v>
      </c>
    </row>
    <row r="1045" spans="1:12">
      <c r="A1045" s="1">
        <v>2</v>
      </c>
      <c r="B1045">
        <v>2020</v>
      </c>
      <c r="C1045" s="48" t="str">
        <f t="shared" si="16"/>
        <v>MFY21</v>
      </c>
      <c r="D1045" t="s">
        <v>11</v>
      </c>
      <c r="E1045" t="s">
        <v>13</v>
      </c>
      <c r="F1045" t="s">
        <v>12</v>
      </c>
      <c r="G1045" s="4">
        <v>133375.62</v>
      </c>
      <c r="H1045" s="4">
        <v>79702.149999999994</v>
      </c>
      <c r="I1045" s="4">
        <v>0</v>
      </c>
      <c r="J1045" s="4">
        <v>79702.149999999994</v>
      </c>
      <c r="K1045" s="4">
        <v>0</v>
      </c>
      <c r="L1045" s="4">
        <v>0</v>
      </c>
    </row>
    <row r="1046" spans="1:12">
      <c r="A1046" s="1">
        <v>2</v>
      </c>
      <c r="B1046">
        <v>2020</v>
      </c>
      <c r="C1046" s="48" t="str">
        <f t="shared" si="16"/>
        <v>MFY21</v>
      </c>
      <c r="D1046" t="s">
        <v>14</v>
      </c>
      <c r="E1046" t="s">
        <v>12</v>
      </c>
      <c r="F1046" t="s">
        <v>12</v>
      </c>
      <c r="G1046" s="4">
        <v>11634320.75</v>
      </c>
      <c r="H1046" s="4">
        <v>11135998.02</v>
      </c>
      <c r="I1046" s="4">
        <v>64378.36</v>
      </c>
      <c r="J1046" s="4">
        <v>11071060.039999999</v>
      </c>
      <c r="K1046" s="4">
        <v>559.62</v>
      </c>
      <c r="L1046" s="4">
        <v>0</v>
      </c>
    </row>
    <row r="1047" spans="1:12">
      <c r="A1047" s="1">
        <v>2</v>
      </c>
      <c r="B1047">
        <v>2020</v>
      </c>
      <c r="C1047" s="48" t="str">
        <f t="shared" si="16"/>
        <v>MFY21</v>
      </c>
      <c r="D1047" t="s">
        <v>14</v>
      </c>
      <c r="E1047" t="s">
        <v>13</v>
      </c>
      <c r="F1047" t="s">
        <v>12</v>
      </c>
      <c r="G1047" s="4">
        <v>1006376.05</v>
      </c>
      <c r="H1047" s="4">
        <v>718380.13</v>
      </c>
      <c r="I1047" s="4">
        <v>0</v>
      </c>
      <c r="J1047" s="4">
        <v>718380.13</v>
      </c>
      <c r="K1047" s="4">
        <v>0</v>
      </c>
      <c r="L1047" s="4">
        <v>0</v>
      </c>
    </row>
    <row r="1048" spans="1:12">
      <c r="A1048" s="1">
        <v>2</v>
      </c>
      <c r="B1048">
        <v>2020</v>
      </c>
      <c r="C1048" s="48" t="str">
        <f t="shared" si="16"/>
        <v>MFY21</v>
      </c>
      <c r="D1048" t="s">
        <v>15</v>
      </c>
      <c r="E1048" t="s">
        <v>12</v>
      </c>
      <c r="F1048" t="s">
        <v>12</v>
      </c>
      <c r="G1048" s="4">
        <v>1113225.6399999999</v>
      </c>
      <c r="H1048" s="4">
        <v>1045743.41</v>
      </c>
      <c r="I1048" s="4">
        <v>19696.990000000002</v>
      </c>
      <c r="J1048" s="4">
        <v>1026046.42</v>
      </c>
      <c r="K1048" s="4">
        <v>0</v>
      </c>
      <c r="L1048" s="4">
        <v>0</v>
      </c>
    </row>
    <row r="1049" spans="1:12">
      <c r="A1049" s="1">
        <v>2</v>
      </c>
      <c r="B1049">
        <v>2020</v>
      </c>
      <c r="C1049" s="48" t="str">
        <f t="shared" si="16"/>
        <v>MFY21</v>
      </c>
      <c r="D1049" t="s">
        <v>15</v>
      </c>
      <c r="E1049" t="s">
        <v>13</v>
      </c>
      <c r="F1049" t="s">
        <v>12</v>
      </c>
      <c r="G1049" s="4">
        <v>22664.69</v>
      </c>
      <c r="H1049" s="4">
        <v>21778.06</v>
      </c>
      <c r="I1049" s="4">
        <v>0</v>
      </c>
      <c r="J1049" s="4">
        <v>21778.06</v>
      </c>
      <c r="K1049" s="4">
        <v>0</v>
      </c>
      <c r="L1049" s="4">
        <v>0</v>
      </c>
    </row>
    <row r="1050" spans="1:12">
      <c r="A1050" s="1">
        <v>2</v>
      </c>
      <c r="B1050">
        <v>2020</v>
      </c>
      <c r="C1050" s="48" t="str">
        <f t="shared" si="16"/>
        <v>MFY21</v>
      </c>
      <c r="D1050" t="s">
        <v>16</v>
      </c>
      <c r="E1050" t="s">
        <v>12</v>
      </c>
      <c r="F1050" t="s">
        <v>12</v>
      </c>
      <c r="G1050" s="4">
        <v>159201.32999999999</v>
      </c>
      <c r="H1050" s="4">
        <v>153428.70000000001</v>
      </c>
      <c r="I1050" s="4">
        <v>0</v>
      </c>
      <c r="J1050" s="4">
        <v>153428.70000000001</v>
      </c>
      <c r="K1050" s="4">
        <v>0</v>
      </c>
      <c r="L1050" s="4">
        <v>0</v>
      </c>
    </row>
    <row r="1051" spans="1:12">
      <c r="A1051" s="1">
        <v>2</v>
      </c>
      <c r="B1051">
        <v>2020</v>
      </c>
      <c r="C1051" s="48" t="str">
        <f t="shared" si="16"/>
        <v>MFY21</v>
      </c>
      <c r="D1051" t="s">
        <v>16</v>
      </c>
      <c r="E1051" t="s">
        <v>13</v>
      </c>
      <c r="F1051" t="s">
        <v>12</v>
      </c>
      <c r="G1051" s="4">
        <v>190140.2</v>
      </c>
      <c r="H1051" s="4">
        <v>154119.37</v>
      </c>
      <c r="I1051" s="4">
        <v>0</v>
      </c>
      <c r="J1051" s="4">
        <v>154119.37</v>
      </c>
      <c r="K1051" s="4">
        <v>0</v>
      </c>
      <c r="L1051" s="4">
        <v>0</v>
      </c>
    </row>
    <row r="1052" spans="1:12">
      <c r="A1052" s="1">
        <v>2</v>
      </c>
      <c r="B1052">
        <v>2020</v>
      </c>
      <c r="C1052" s="48" t="str">
        <f t="shared" si="16"/>
        <v>MFY21</v>
      </c>
      <c r="D1052" t="s">
        <v>17</v>
      </c>
      <c r="E1052" t="s">
        <v>12</v>
      </c>
      <c r="F1052" t="s">
        <v>12</v>
      </c>
      <c r="G1052" s="4">
        <v>925097.72</v>
      </c>
      <c r="H1052" s="4">
        <v>920186.87</v>
      </c>
      <c r="I1052" s="4">
        <v>0</v>
      </c>
      <c r="J1052" s="4">
        <v>920186.87</v>
      </c>
      <c r="K1052" s="4">
        <v>0</v>
      </c>
      <c r="L1052" s="4">
        <v>0</v>
      </c>
    </row>
    <row r="1053" spans="1:12">
      <c r="A1053" s="1">
        <v>2</v>
      </c>
      <c r="B1053">
        <v>2020</v>
      </c>
      <c r="C1053" s="48" t="str">
        <f t="shared" si="16"/>
        <v>MFY21</v>
      </c>
      <c r="D1053" t="s">
        <v>17</v>
      </c>
      <c r="E1053" t="s">
        <v>13</v>
      </c>
      <c r="F1053" t="s">
        <v>12</v>
      </c>
      <c r="G1053" s="4">
        <v>44266.239999999998</v>
      </c>
      <c r="H1053" s="4">
        <v>22899.45</v>
      </c>
      <c r="I1053" s="4">
        <v>0</v>
      </c>
      <c r="J1053" s="4">
        <v>22899.45</v>
      </c>
      <c r="K1053" s="4">
        <v>0</v>
      </c>
      <c r="L1053" s="4">
        <v>0</v>
      </c>
    </row>
    <row r="1054" spans="1:12">
      <c r="A1054" s="1">
        <v>2</v>
      </c>
      <c r="B1054">
        <v>2020</v>
      </c>
      <c r="C1054" s="48" t="str">
        <f t="shared" si="16"/>
        <v>MFY21</v>
      </c>
      <c r="D1054" t="s">
        <v>18</v>
      </c>
      <c r="E1054" t="s">
        <v>12</v>
      </c>
      <c r="F1054" t="s">
        <v>12</v>
      </c>
      <c r="G1054" s="4">
        <v>630594.80000000005</v>
      </c>
      <c r="H1054" s="4">
        <v>629068.06000000006</v>
      </c>
      <c r="I1054" s="4">
        <v>0</v>
      </c>
      <c r="J1054" s="4">
        <v>629068.06000000006</v>
      </c>
      <c r="K1054" s="4">
        <v>0</v>
      </c>
      <c r="L1054" s="4">
        <v>0</v>
      </c>
    </row>
    <row r="1055" spans="1:12">
      <c r="A1055" s="1">
        <v>2</v>
      </c>
      <c r="B1055">
        <v>2020</v>
      </c>
      <c r="C1055" s="48" t="str">
        <f t="shared" si="16"/>
        <v>MFY21</v>
      </c>
      <c r="D1055" t="s">
        <v>18</v>
      </c>
      <c r="E1055" t="s">
        <v>13</v>
      </c>
      <c r="F1055" t="s">
        <v>12</v>
      </c>
      <c r="G1055" s="4">
        <v>-3694.86</v>
      </c>
      <c r="H1055" s="4">
        <v>4246.13</v>
      </c>
      <c r="I1055" s="4">
        <v>0</v>
      </c>
      <c r="J1055" s="4">
        <v>4246.13</v>
      </c>
      <c r="K1055" s="4">
        <v>0</v>
      </c>
      <c r="L1055" s="4">
        <v>0</v>
      </c>
    </row>
    <row r="1056" spans="1:12">
      <c r="A1056" s="1">
        <v>2</v>
      </c>
      <c r="B1056">
        <v>2020</v>
      </c>
      <c r="C1056" s="48" t="str">
        <f t="shared" si="16"/>
        <v>MFY21</v>
      </c>
      <c r="D1056" t="s">
        <v>19</v>
      </c>
      <c r="E1056" t="s">
        <v>12</v>
      </c>
      <c r="F1056" t="s">
        <v>12</v>
      </c>
      <c r="G1056" s="4">
        <v>535604.32999999996</v>
      </c>
      <c r="H1056" s="4">
        <v>536024.1</v>
      </c>
      <c r="I1056" s="4">
        <v>0</v>
      </c>
      <c r="J1056" s="4">
        <v>536024.1</v>
      </c>
      <c r="K1056" s="4">
        <v>0</v>
      </c>
      <c r="L1056" s="4">
        <v>0</v>
      </c>
    </row>
    <row r="1057" spans="1:12">
      <c r="A1057" s="1">
        <v>2</v>
      </c>
      <c r="B1057">
        <v>2020</v>
      </c>
      <c r="C1057" s="48" t="str">
        <f t="shared" si="16"/>
        <v>MFY21</v>
      </c>
      <c r="D1057" t="s">
        <v>19</v>
      </c>
      <c r="E1057" t="s">
        <v>13</v>
      </c>
      <c r="F1057" t="s">
        <v>12</v>
      </c>
      <c r="G1057" s="4">
        <v>17697.37</v>
      </c>
      <c r="H1057" s="4">
        <v>17697.37</v>
      </c>
      <c r="I1057" s="4">
        <v>0</v>
      </c>
      <c r="J1057" s="4">
        <v>17697.37</v>
      </c>
      <c r="K1057" s="4">
        <v>0</v>
      </c>
      <c r="L1057" s="4">
        <v>0</v>
      </c>
    </row>
    <row r="1058" spans="1:12">
      <c r="A1058" s="1">
        <v>2</v>
      </c>
      <c r="B1058">
        <v>2020</v>
      </c>
      <c r="C1058" s="48" t="str">
        <f t="shared" si="16"/>
        <v>MFY21</v>
      </c>
      <c r="D1058" t="s">
        <v>20</v>
      </c>
      <c r="E1058" t="s">
        <v>12</v>
      </c>
      <c r="F1058" t="s">
        <v>12</v>
      </c>
      <c r="G1058" s="4">
        <v>896503.54</v>
      </c>
      <c r="H1058" s="4">
        <v>808673.65</v>
      </c>
      <c r="I1058" s="4">
        <v>534.35</v>
      </c>
      <c r="J1058" s="4">
        <v>808124.19</v>
      </c>
      <c r="K1058" s="4">
        <v>15.11</v>
      </c>
      <c r="L1058" s="4">
        <v>0</v>
      </c>
    </row>
    <row r="1059" spans="1:12">
      <c r="A1059" s="1">
        <v>2</v>
      </c>
      <c r="B1059">
        <v>2020</v>
      </c>
      <c r="C1059" s="48" t="str">
        <f t="shared" si="16"/>
        <v>MFY21</v>
      </c>
      <c r="D1059" t="s">
        <v>21</v>
      </c>
      <c r="E1059" t="s">
        <v>12</v>
      </c>
      <c r="F1059" t="s">
        <v>12</v>
      </c>
      <c r="G1059" s="4">
        <v>2453081.79</v>
      </c>
      <c r="H1059" s="4">
        <v>2426759.06</v>
      </c>
      <c r="I1059" s="4">
        <v>0</v>
      </c>
      <c r="J1059" s="4">
        <v>2426759.06</v>
      </c>
      <c r="K1059" s="4">
        <v>0</v>
      </c>
      <c r="L1059" s="4">
        <v>0</v>
      </c>
    </row>
    <row r="1060" spans="1:12">
      <c r="A1060" s="1">
        <v>2</v>
      </c>
      <c r="B1060">
        <v>2020</v>
      </c>
      <c r="C1060" s="48" t="str">
        <f t="shared" si="16"/>
        <v>MFY21</v>
      </c>
      <c r="D1060" t="s">
        <v>21</v>
      </c>
      <c r="E1060" t="s">
        <v>13</v>
      </c>
      <c r="F1060" t="s">
        <v>12</v>
      </c>
      <c r="G1060" s="4">
        <v>1146.3599999999999</v>
      </c>
      <c r="H1060" s="4">
        <v>1146.3599999999999</v>
      </c>
      <c r="I1060" s="4">
        <v>0</v>
      </c>
      <c r="J1060" s="4">
        <v>1146.3599999999999</v>
      </c>
      <c r="K1060" s="4">
        <v>0</v>
      </c>
      <c r="L1060" s="4">
        <v>0</v>
      </c>
    </row>
    <row r="1061" spans="1:12">
      <c r="A1061" s="1">
        <v>2</v>
      </c>
      <c r="B1061">
        <v>2020</v>
      </c>
      <c r="C1061" s="48" t="str">
        <f t="shared" si="16"/>
        <v>MFY21</v>
      </c>
      <c r="D1061" t="s">
        <v>22</v>
      </c>
      <c r="E1061" t="s">
        <v>12</v>
      </c>
      <c r="F1061" t="s">
        <v>12</v>
      </c>
      <c r="G1061" s="4">
        <v>97109.1</v>
      </c>
      <c r="H1061" s="4">
        <v>92324.17</v>
      </c>
      <c r="I1061" s="4">
        <v>0</v>
      </c>
      <c r="J1061" s="4">
        <v>92324.17</v>
      </c>
      <c r="K1061" s="4">
        <v>0</v>
      </c>
      <c r="L1061" s="4">
        <v>0</v>
      </c>
    </row>
    <row r="1062" spans="1:12">
      <c r="A1062" s="1">
        <v>2</v>
      </c>
      <c r="B1062">
        <v>2020</v>
      </c>
      <c r="C1062" s="48" t="str">
        <f t="shared" si="16"/>
        <v>MFY21</v>
      </c>
      <c r="D1062" t="s">
        <v>23</v>
      </c>
      <c r="E1062" t="s">
        <v>12</v>
      </c>
      <c r="F1062" t="s">
        <v>12</v>
      </c>
      <c r="G1062" s="4">
        <v>703559.83</v>
      </c>
      <c r="H1062" s="4">
        <v>576181.85</v>
      </c>
      <c r="I1062" s="4">
        <v>635.75</v>
      </c>
      <c r="J1062" s="4">
        <v>575546.1</v>
      </c>
      <c r="K1062" s="4">
        <v>0</v>
      </c>
      <c r="L1062" s="4">
        <v>0</v>
      </c>
    </row>
    <row r="1063" spans="1:12">
      <c r="A1063" s="1">
        <v>2</v>
      </c>
      <c r="B1063">
        <v>2020</v>
      </c>
      <c r="C1063" s="48" t="str">
        <f t="shared" si="16"/>
        <v>MFY21</v>
      </c>
      <c r="D1063" t="s">
        <v>23</v>
      </c>
      <c r="E1063" t="s">
        <v>13</v>
      </c>
      <c r="F1063" t="s">
        <v>12</v>
      </c>
      <c r="G1063" s="4">
        <v>13155.6</v>
      </c>
      <c r="H1063" s="4">
        <v>11554.77</v>
      </c>
      <c r="I1063" s="4">
        <v>0</v>
      </c>
      <c r="J1063" s="4">
        <v>11554.77</v>
      </c>
      <c r="K1063" s="4">
        <v>0</v>
      </c>
      <c r="L1063" s="4">
        <v>0</v>
      </c>
    </row>
    <row r="1064" spans="1:12">
      <c r="A1064" s="1">
        <v>2</v>
      </c>
      <c r="B1064">
        <v>2020</v>
      </c>
      <c r="C1064" s="48" t="str">
        <f t="shared" si="16"/>
        <v>MFY21</v>
      </c>
      <c r="D1064" t="s">
        <v>24</v>
      </c>
      <c r="E1064" t="s">
        <v>12</v>
      </c>
      <c r="F1064" t="s">
        <v>12</v>
      </c>
      <c r="G1064" s="4">
        <v>236.78</v>
      </c>
      <c r="H1064" s="4">
        <v>211.88</v>
      </c>
      <c r="I1064" s="4">
        <v>0</v>
      </c>
      <c r="J1064" s="4">
        <v>211.88</v>
      </c>
      <c r="K1064" s="4">
        <v>0</v>
      </c>
      <c r="L1064" s="4">
        <v>0</v>
      </c>
    </row>
    <row r="1065" spans="1:12">
      <c r="A1065" s="1">
        <v>2</v>
      </c>
      <c r="B1065">
        <v>2020</v>
      </c>
      <c r="C1065" s="48" t="str">
        <f t="shared" si="16"/>
        <v>MFY21</v>
      </c>
      <c r="D1065" t="s">
        <v>25</v>
      </c>
      <c r="E1065" t="s">
        <v>12</v>
      </c>
      <c r="F1065" t="s">
        <v>12</v>
      </c>
      <c r="G1065" s="4">
        <v>287020.71999999997</v>
      </c>
      <c r="H1065" s="4">
        <v>272904.13</v>
      </c>
      <c r="I1065" s="4">
        <v>0</v>
      </c>
      <c r="J1065" s="4">
        <v>272904.13</v>
      </c>
      <c r="K1065" s="4">
        <v>0</v>
      </c>
      <c r="L1065" s="4">
        <v>0</v>
      </c>
    </row>
    <row r="1066" spans="1:12">
      <c r="A1066" s="1">
        <v>2</v>
      </c>
      <c r="B1066">
        <v>2020</v>
      </c>
      <c r="C1066" s="48" t="str">
        <f t="shared" si="16"/>
        <v>MFY21</v>
      </c>
      <c r="D1066" t="s">
        <v>25</v>
      </c>
      <c r="E1066" t="s">
        <v>13</v>
      </c>
      <c r="F1066" t="s">
        <v>12</v>
      </c>
      <c r="G1066" s="4">
        <v>563.71</v>
      </c>
      <c r="H1066" s="4">
        <v>545.57000000000005</v>
      </c>
      <c r="I1066" s="4">
        <v>0</v>
      </c>
      <c r="J1066" s="4">
        <v>545.57000000000005</v>
      </c>
      <c r="K1066" s="4">
        <v>0</v>
      </c>
      <c r="L1066" s="4">
        <v>0</v>
      </c>
    </row>
    <row r="1067" spans="1:12">
      <c r="A1067" s="1">
        <v>2</v>
      </c>
      <c r="B1067">
        <v>2020</v>
      </c>
      <c r="C1067" s="48" t="str">
        <f t="shared" si="16"/>
        <v>MFY21</v>
      </c>
      <c r="D1067" t="s">
        <v>26</v>
      </c>
      <c r="E1067" t="s">
        <v>12</v>
      </c>
      <c r="F1067" t="s">
        <v>12</v>
      </c>
      <c r="G1067" s="4">
        <v>2058336.61</v>
      </c>
      <c r="H1067" s="4">
        <v>21916.92</v>
      </c>
      <c r="I1067" s="4">
        <v>0</v>
      </c>
      <c r="J1067" s="4">
        <v>21916.92</v>
      </c>
      <c r="K1067" s="4">
        <v>0</v>
      </c>
      <c r="L1067" s="4">
        <v>0</v>
      </c>
    </row>
    <row r="1068" spans="1:12">
      <c r="A1068" s="1">
        <v>2</v>
      </c>
      <c r="B1068">
        <v>2020</v>
      </c>
      <c r="C1068" s="48" t="str">
        <f t="shared" si="16"/>
        <v>MFY21</v>
      </c>
      <c r="D1068" t="s">
        <v>26</v>
      </c>
      <c r="E1068" t="s">
        <v>12</v>
      </c>
      <c r="F1068" t="s">
        <v>13</v>
      </c>
      <c r="G1068" s="4">
        <v>667756.68000000005</v>
      </c>
      <c r="H1068" s="4">
        <v>0</v>
      </c>
      <c r="I1068" s="4">
        <v>0</v>
      </c>
      <c r="J1068" s="4">
        <v>0</v>
      </c>
      <c r="K1068" s="4">
        <v>0</v>
      </c>
      <c r="L1068" s="4">
        <v>0</v>
      </c>
    </row>
    <row r="1069" spans="1:12">
      <c r="A1069" s="1">
        <v>2</v>
      </c>
      <c r="B1069">
        <v>2020</v>
      </c>
      <c r="C1069" s="48" t="str">
        <f t="shared" si="16"/>
        <v>MFY21</v>
      </c>
      <c r="D1069" t="s">
        <v>26</v>
      </c>
      <c r="E1069" t="s">
        <v>13</v>
      </c>
      <c r="F1069" t="s">
        <v>12</v>
      </c>
      <c r="G1069" s="4">
        <v>145756.39000000001</v>
      </c>
      <c r="H1069" s="4">
        <v>2870.92</v>
      </c>
      <c r="I1069" s="4">
        <v>0</v>
      </c>
      <c r="J1069" s="4">
        <v>2870.92</v>
      </c>
      <c r="K1069" s="4">
        <v>0</v>
      </c>
      <c r="L1069" s="4">
        <v>0</v>
      </c>
    </row>
    <row r="1070" spans="1:12">
      <c r="A1070" s="1">
        <v>2</v>
      </c>
      <c r="B1070">
        <v>2020</v>
      </c>
      <c r="C1070" s="48" t="str">
        <f t="shared" si="16"/>
        <v>MFY21</v>
      </c>
      <c r="D1070" t="s">
        <v>26</v>
      </c>
      <c r="E1070" t="s">
        <v>13</v>
      </c>
      <c r="F1070" t="s">
        <v>13</v>
      </c>
      <c r="G1070" s="4">
        <v>1116.06</v>
      </c>
      <c r="H1070" s="4">
        <v>0</v>
      </c>
      <c r="I1070" s="4">
        <v>0</v>
      </c>
      <c r="J1070" s="4">
        <v>0</v>
      </c>
      <c r="K1070" s="4">
        <v>0</v>
      </c>
      <c r="L1070" s="4">
        <v>0</v>
      </c>
    </row>
    <row r="1071" spans="1:12">
      <c r="A1071" s="1">
        <v>2</v>
      </c>
      <c r="B1071">
        <v>2020</v>
      </c>
      <c r="C1071" s="48" t="str">
        <f t="shared" si="16"/>
        <v>MFY21</v>
      </c>
      <c r="D1071" t="s">
        <v>28</v>
      </c>
      <c r="E1071" t="s">
        <v>12</v>
      </c>
      <c r="F1071" t="s">
        <v>12</v>
      </c>
      <c r="G1071" s="4">
        <v>1748.25</v>
      </c>
      <c r="H1071" s="4">
        <v>1092.81</v>
      </c>
      <c r="I1071" s="4">
        <v>0</v>
      </c>
      <c r="J1071" s="4">
        <v>1092.81</v>
      </c>
      <c r="K1071" s="4">
        <v>0</v>
      </c>
      <c r="L1071" s="4">
        <v>0</v>
      </c>
    </row>
    <row r="1072" spans="1:12">
      <c r="A1072" s="1">
        <v>2</v>
      </c>
      <c r="B1072">
        <v>2020</v>
      </c>
      <c r="C1072" s="48" t="str">
        <f t="shared" si="16"/>
        <v>MFY21</v>
      </c>
      <c r="D1072" t="s">
        <v>28</v>
      </c>
      <c r="E1072" t="s">
        <v>13</v>
      </c>
      <c r="F1072" t="s">
        <v>12</v>
      </c>
      <c r="G1072" s="4">
        <v>16.329999999999998</v>
      </c>
      <c r="H1072" s="4">
        <v>0</v>
      </c>
      <c r="I1072" s="4">
        <v>0</v>
      </c>
      <c r="J1072" s="4">
        <v>0</v>
      </c>
      <c r="K1072" s="4">
        <v>0</v>
      </c>
      <c r="L1072" s="4">
        <v>0</v>
      </c>
    </row>
    <row r="1073" spans="1:12">
      <c r="A1073" s="1">
        <v>3</v>
      </c>
      <c r="B1073">
        <v>2020</v>
      </c>
      <c r="C1073" s="48" t="str">
        <f t="shared" si="16"/>
        <v>MFY21</v>
      </c>
      <c r="D1073" t="s">
        <v>11</v>
      </c>
      <c r="E1073" t="s">
        <v>12</v>
      </c>
      <c r="F1073" t="s">
        <v>12</v>
      </c>
      <c r="G1073" s="4">
        <v>28758979.34</v>
      </c>
      <c r="H1073" s="4">
        <v>26450458.420000002</v>
      </c>
      <c r="I1073" s="4">
        <v>3052.92</v>
      </c>
      <c r="J1073" s="4">
        <v>26446828.399999999</v>
      </c>
      <c r="K1073" s="4">
        <v>577.1</v>
      </c>
      <c r="L1073" s="4">
        <v>0</v>
      </c>
    </row>
    <row r="1074" spans="1:12">
      <c r="A1074" s="1">
        <v>3</v>
      </c>
      <c r="B1074">
        <v>2020</v>
      </c>
      <c r="C1074" s="48" t="str">
        <f t="shared" si="16"/>
        <v>MFY21</v>
      </c>
      <c r="D1074" t="s">
        <v>11</v>
      </c>
      <c r="E1074" t="s">
        <v>13</v>
      </c>
      <c r="F1074" t="s">
        <v>12</v>
      </c>
      <c r="G1074" s="4">
        <v>140692.75</v>
      </c>
      <c r="H1074" s="4">
        <v>77849.47</v>
      </c>
      <c r="I1074" s="4">
        <v>0</v>
      </c>
      <c r="J1074" s="4">
        <v>77849.47</v>
      </c>
      <c r="K1074" s="4">
        <v>0</v>
      </c>
      <c r="L1074" s="4">
        <v>0</v>
      </c>
    </row>
    <row r="1075" spans="1:12">
      <c r="A1075" s="1">
        <v>3</v>
      </c>
      <c r="B1075">
        <v>2020</v>
      </c>
      <c r="C1075" s="48" t="str">
        <f t="shared" si="16"/>
        <v>MFY21</v>
      </c>
      <c r="D1075" t="s">
        <v>14</v>
      </c>
      <c r="E1075" t="s">
        <v>12</v>
      </c>
      <c r="F1075" t="s">
        <v>12</v>
      </c>
      <c r="G1075" s="4">
        <v>12058703.199999999</v>
      </c>
      <c r="H1075" s="4">
        <v>11517647.49</v>
      </c>
      <c r="I1075" s="4">
        <v>82572</v>
      </c>
      <c r="J1075" s="4">
        <v>11434515.869999999</v>
      </c>
      <c r="K1075" s="4">
        <v>559.62</v>
      </c>
      <c r="L1075" s="4">
        <v>0</v>
      </c>
    </row>
    <row r="1076" spans="1:12">
      <c r="A1076" s="1">
        <v>3</v>
      </c>
      <c r="B1076">
        <v>2020</v>
      </c>
      <c r="C1076" s="48" t="str">
        <f t="shared" si="16"/>
        <v>MFY21</v>
      </c>
      <c r="D1076" t="s">
        <v>14</v>
      </c>
      <c r="E1076" t="s">
        <v>13</v>
      </c>
      <c r="F1076" t="s">
        <v>12</v>
      </c>
      <c r="G1076" s="4">
        <v>1040644.35</v>
      </c>
      <c r="H1076" s="4">
        <v>738020.08</v>
      </c>
      <c r="I1076" s="4">
        <v>0</v>
      </c>
      <c r="J1076" s="4">
        <v>738020.08</v>
      </c>
      <c r="K1076" s="4">
        <v>0</v>
      </c>
      <c r="L1076" s="4">
        <v>0</v>
      </c>
    </row>
    <row r="1077" spans="1:12">
      <c r="A1077" s="1">
        <v>3</v>
      </c>
      <c r="B1077">
        <v>2020</v>
      </c>
      <c r="C1077" s="48" t="str">
        <f t="shared" si="16"/>
        <v>MFY21</v>
      </c>
      <c r="D1077" t="s">
        <v>15</v>
      </c>
      <c r="E1077" t="s">
        <v>12</v>
      </c>
      <c r="F1077" t="s">
        <v>12</v>
      </c>
      <c r="G1077" s="4">
        <v>1070095.3600000001</v>
      </c>
      <c r="H1077" s="4">
        <v>1017028.02</v>
      </c>
      <c r="I1077" s="4">
        <v>0</v>
      </c>
      <c r="J1077" s="4">
        <v>1017028.02</v>
      </c>
      <c r="K1077" s="4">
        <v>0</v>
      </c>
      <c r="L1077" s="4">
        <v>0</v>
      </c>
    </row>
    <row r="1078" spans="1:12">
      <c r="A1078" s="1">
        <v>3</v>
      </c>
      <c r="B1078">
        <v>2020</v>
      </c>
      <c r="C1078" s="48" t="str">
        <f t="shared" si="16"/>
        <v>MFY21</v>
      </c>
      <c r="D1078" t="s">
        <v>15</v>
      </c>
      <c r="E1078" t="s">
        <v>13</v>
      </c>
      <c r="F1078" t="s">
        <v>12</v>
      </c>
      <c r="G1078" s="4">
        <v>33795.99</v>
      </c>
      <c r="H1078" s="4">
        <v>32946.089999999997</v>
      </c>
      <c r="I1078" s="4">
        <v>0</v>
      </c>
      <c r="J1078" s="4">
        <v>32946.089999999997</v>
      </c>
      <c r="K1078" s="4">
        <v>0</v>
      </c>
      <c r="L1078" s="4">
        <v>0</v>
      </c>
    </row>
    <row r="1079" spans="1:12">
      <c r="A1079" s="1">
        <v>3</v>
      </c>
      <c r="B1079">
        <v>2020</v>
      </c>
      <c r="C1079" s="48" t="str">
        <f t="shared" si="16"/>
        <v>MFY21</v>
      </c>
      <c r="D1079" t="s">
        <v>16</v>
      </c>
      <c r="E1079" t="s">
        <v>12</v>
      </c>
      <c r="F1079" t="s">
        <v>12</v>
      </c>
      <c r="G1079" s="4">
        <v>145461.39000000001</v>
      </c>
      <c r="H1079" s="4">
        <v>154228.72</v>
      </c>
      <c r="I1079" s="4">
        <v>0</v>
      </c>
      <c r="J1079" s="4">
        <v>154228.72</v>
      </c>
      <c r="K1079" s="4">
        <v>0</v>
      </c>
      <c r="L1079" s="4">
        <v>0</v>
      </c>
    </row>
    <row r="1080" spans="1:12">
      <c r="A1080" s="1">
        <v>3</v>
      </c>
      <c r="B1080">
        <v>2020</v>
      </c>
      <c r="C1080" s="48" t="str">
        <f t="shared" si="16"/>
        <v>MFY21</v>
      </c>
      <c r="D1080" t="s">
        <v>16</v>
      </c>
      <c r="E1080" t="s">
        <v>13</v>
      </c>
      <c r="F1080" t="s">
        <v>12</v>
      </c>
      <c r="G1080" s="4">
        <v>221989.27</v>
      </c>
      <c r="H1080" s="4">
        <v>166714.79</v>
      </c>
      <c r="I1080" s="4">
        <v>0</v>
      </c>
      <c r="J1080" s="4">
        <v>166714.79</v>
      </c>
      <c r="K1080" s="4">
        <v>0</v>
      </c>
      <c r="L1080" s="4">
        <v>0</v>
      </c>
    </row>
    <row r="1081" spans="1:12">
      <c r="A1081" s="1">
        <v>3</v>
      </c>
      <c r="B1081">
        <v>2020</v>
      </c>
      <c r="C1081" s="48" t="str">
        <f t="shared" si="16"/>
        <v>MFY21</v>
      </c>
      <c r="D1081" t="s">
        <v>17</v>
      </c>
      <c r="E1081" t="s">
        <v>12</v>
      </c>
      <c r="F1081" t="s">
        <v>12</v>
      </c>
      <c r="G1081" s="4">
        <v>930841.41</v>
      </c>
      <c r="H1081" s="4">
        <v>926167.22</v>
      </c>
      <c r="I1081" s="4">
        <v>0</v>
      </c>
      <c r="J1081" s="4">
        <v>926167.22</v>
      </c>
      <c r="K1081" s="4">
        <v>0</v>
      </c>
      <c r="L1081" s="4">
        <v>0</v>
      </c>
    </row>
    <row r="1082" spans="1:12">
      <c r="A1082" s="1">
        <v>3</v>
      </c>
      <c r="B1082">
        <v>2020</v>
      </c>
      <c r="C1082" s="48" t="str">
        <f t="shared" si="16"/>
        <v>MFY21</v>
      </c>
      <c r="D1082" t="s">
        <v>17</v>
      </c>
      <c r="E1082" t="s">
        <v>13</v>
      </c>
      <c r="F1082" t="s">
        <v>12</v>
      </c>
      <c r="G1082" s="4">
        <v>44386.87</v>
      </c>
      <c r="H1082" s="4">
        <v>22925.119999999999</v>
      </c>
      <c r="I1082" s="4">
        <v>0</v>
      </c>
      <c r="J1082" s="4">
        <v>22925.119999999999</v>
      </c>
      <c r="K1082" s="4">
        <v>0</v>
      </c>
      <c r="L1082" s="4">
        <v>0</v>
      </c>
    </row>
    <row r="1083" spans="1:12">
      <c r="A1083" s="1">
        <v>3</v>
      </c>
      <c r="B1083">
        <v>2020</v>
      </c>
      <c r="C1083" s="48" t="str">
        <f t="shared" si="16"/>
        <v>MFY21</v>
      </c>
      <c r="D1083" t="s">
        <v>18</v>
      </c>
      <c r="E1083" t="s">
        <v>12</v>
      </c>
      <c r="F1083" t="s">
        <v>12</v>
      </c>
      <c r="G1083" s="4">
        <v>665341.87</v>
      </c>
      <c r="H1083" s="4">
        <v>668011.89</v>
      </c>
      <c r="I1083" s="4">
        <v>0</v>
      </c>
      <c r="J1083" s="4">
        <v>668011.89</v>
      </c>
      <c r="K1083" s="4">
        <v>0</v>
      </c>
      <c r="L1083" s="4">
        <v>0</v>
      </c>
    </row>
    <row r="1084" spans="1:12">
      <c r="A1084" s="1">
        <v>3</v>
      </c>
      <c r="B1084">
        <v>2020</v>
      </c>
      <c r="C1084" s="48" t="str">
        <f t="shared" si="16"/>
        <v>MFY21</v>
      </c>
      <c r="D1084" t="s">
        <v>18</v>
      </c>
      <c r="E1084" t="s">
        <v>13</v>
      </c>
      <c r="F1084" t="s">
        <v>12</v>
      </c>
      <c r="G1084" s="4">
        <v>4429.88</v>
      </c>
      <c r="H1084" s="4">
        <v>4258.38</v>
      </c>
      <c r="I1084" s="4">
        <v>0</v>
      </c>
      <c r="J1084" s="4">
        <v>4258.38</v>
      </c>
      <c r="K1084" s="4">
        <v>0</v>
      </c>
      <c r="L1084" s="4">
        <v>0</v>
      </c>
    </row>
    <row r="1085" spans="1:12">
      <c r="A1085" s="1">
        <v>3</v>
      </c>
      <c r="B1085">
        <v>2020</v>
      </c>
      <c r="C1085" s="48" t="str">
        <f t="shared" si="16"/>
        <v>MFY21</v>
      </c>
      <c r="D1085" t="s">
        <v>19</v>
      </c>
      <c r="E1085" t="s">
        <v>12</v>
      </c>
      <c r="F1085" t="s">
        <v>12</v>
      </c>
      <c r="G1085" s="4">
        <v>525574.72</v>
      </c>
      <c r="H1085" s="4">
        <v>525574.72</v>
      </c>
      <c r="I1085" s="4">
        <v>0</v>
      </c>
      <c r="J1085" s="4">
        <v>525574.72</v>
      </c>
      <c r="K1085" s="4">
        <v>0</v>
      </c>
      <c r="L1085" s="4">
        <v>0</v>
      </c>
    </row>
    <row r="1086" spans="1:12">
      <c r="A1086" s="1">
        <v>3</v>
      </c>
      <c r="B1086">
        <v>2020</v>
      </c>
      <c r="C1086" s="48" t="str">
        <f t="shared" si="16"/>
        <v>MFY21</v>
      </c>
      <c r="D1086" t="s">
        <v>19</v>
      </c>
      <c r="E1086" t="s">
        <v>13</v>
      </c>
      <c r="F1086" t="s">
        <v>12</v>
      </c>
      <c r="G1086" s="4">
        <v>17571.810000000001</v>
      </c>
      <c r="H1086" s="4">
        <v>17571.810000000001</v>
      </c>
      <c r="I1086" s="4">
        <v>0</v>
      </c>
      <c r="J1086" s="4">
        <v>17571.810000000001</v>
      </c>
      <c r="K1086" s="4">
        <v>0</v>
      </c>
      <c r="L1086" s="4">
        <v>0</v>
      </c>
    </row>
    <row r="1087" spans="1:12">
      <c r="A1087" s="1">
        <v>3</v>
      </c>
      <c r="B1087">
        <v>2020</v>
      </c>
      <c r="C1087" s="48" t="str">
        <f t="shared" si="16"/>
        <v>MFY21</v>
      </c>
      <c r="D1087" t="s">
        <v>20</v>
      </c>
      <c r="E1087" t="s">
        <v>12</v>
      </c>
      <c r="F1087" t="s">
        <v>12</v>
      </c>
      <c r="G1087" s="4">
        <v>925980.95</v>
      </c>
      <c r="H1087" s="4">
        <v>826278.72</v>
      </c>
      <c r="I1087" s="4">
        <v>0.73</v>
      </c>
      <c r="J1087" s="4">
        <v>826256.97</v>
      </c>
      <c r="K1087" s="4">
        <v>21.02</v>
      </c>
      <c r="L1087" s="4">
        <v>0</v>
      </c>
    </row>
    <row r="1088" spans="1:12">
      <c r="A1088" s="1">
        <v>3</v>
      </c>
      <c r="B1088">
        <v>2020</v>
      </c>
      <c r="C1088" s="48" t="str">
        <f t="shared" si="16"/>
        <v>MFY21</v>
      </c>
      <c r="D1088" t="s">
        <v>21</v>
      </c>
      <c r="E1088" t="s">
        <v>12</v>
      </c>
      <c r="F1088" t="s">
        <v>12</v>
      </c>
      <c r="G1088" s="4">
        <v>2707585.52</v>
      </c>
      <c r="H1088" s="4">
        <v>2688561.91</v>
      </c>
      <c r="I1088" s="4">
        <v>0</v>
      </c>
      <c r="J1088" s="4">
        <v>2688561.91</v>
      </c>
      <c r="K1088" s="4">
        <v>0</v>
      </c>
      <c r="L1088" s="4">
        <v>0</v>
      </c>
    </row>
    <row r="1089" spans="1:12">
      <c r="A1089" s="1">
        <v>3</v>
      </c>
      <c r="B1089">
        <v>2020</v>
      </c>
      <c r="C1089" s="48" t="str">
        <f t="shared" si="16"/>
        <v>MFY21</v>
      </c>
      <c r="D1089" t="s">
        <v>21</v>
      </c>
      <c r="E1089" t="s">
        <v>13</v>
      </c>
      <c r="F1089" t="s">
        <v>12</v>
      </c>
      <c r="G1089" s="4">
        <v>1146.3599999999999</v>
      </c>
      <c r="H1089" s="4">
        <v>1146.3599999999999</v>
      </c>
      <c r="I1089" s="4">
        <v>0</v>
      </c>
      <c r="J1089" s="4">
        <v>1146.3599999999999</v>
      </c>
      <c r="K1089" s="4">
        <v>0</v>
      </c>
      <c r="L1089" s="4">
        <v>0</v>
      </c>
    </row>
    <row r="1090" spans="1:12">
      <c r="A1090" s="1">
        <v>3</v>
      </c>
      <c r="B1090">
        <v>2020</v>
      </c>
      <c r="C1090" s="48" t="str">
        <f t="shared" si="16"/>
        <v>MFY21</v>
      </c>
      <c r="D1090" t="s">
        <v>22</v>
      </c>
      <c r="E1090" t="s">
        <v>12</v>
      </c>
      <c r="F1090" t="s">
        <v>12</v>
      </c>
      <c r="G1090" s="4">
        <v>89111.34</v>
      </c>
      <c r="H1090" s="4">
        <v>77728.800000000003</v>
      </c>
      <c r="I1090" s="4">
        <v>0</v>
      </c>
      <c r="J1090" s="4">
        <v>77728.800000000003</v>
      </c>
      <c r="K1090" s="4">
        <v>0</v>
      </c>
      <c r="L1090" s="4">
        <v>0</v>
      </c>
    </row>
    <row r="1091" spans="1:12">
      <c r="A1091" s="1">
        <v>3</v>
      </c>
      <c r="B1091">
        <v>2020</v>
      </c>
      <c r="C1091" s="48" t="str">
        <f t="shared" ref="C1091:C1154" si="17">"MFY"&amp;IF(A1091&lt;2,RIGHT(B1091,2),RIGHT(B1091+1,2))</f>
        <v>MFY21</v>
      </c>
      <c r="D1091" t="s">
        <v>23</v>
      </c>
      <c r="E1091" t="s">
        <v>12</v>
      </c>
      <c r="F1091" t="s">
        <v>12</v>
      </c>
      <c r="G1091" s="4">
        <v>639178.18999999994</v>
      </c>
      <c r="H1091" s="4">
        <v>487795.53</v>
      </c>
      <c r="I1091" s="4">
        <v>0</v>
      </c>
      <c r="J1091" s="4">
        <v>487795.53</v>
      </c>
      <c r="K1091" s="4">
        <v>0</v>
      </c>
      <c r="L1091" s="4">
        <v>0</v>
      </c>
    </row>
    <row r="1092" spans="1:12">
      <c r="A1092" s="1">
        <v>3</v>
      </c>
      <c r="B1092">
        <v>2020</v>
      </c>
      <c r="C1092" s="48" t="str">
        <f t="shared" si="17"/>
        <v>MFY21</v>
      </c>
      <c r="D1092" t="s">
        <v>23</v>
      </c>
      <c r="E1092" t="s">
        <v>13</v>
      </c>
      <c r="F1092" t="s">
        <v>12</v>
      </c>
      <c r="G1092" s="4">
        <v>13370.45</v>
      </c>
      <c r="H1092" s="4">
        <v>11584.61</v>
      </c>
      <c r="I1092" s="4">
        <v>0</v>
      </c>
      <c r="J1092" s="4">
        <v>11584.61</v>
      </c>
      <c r="K1092" s="4">
        <v>0</v>
      </c>
      <c r="L1092" s="4">
        <v>0</v>
      </c>
    </row>
    <row r="1093" spans="1:12">
      <c r="A1093" s="1">
        <v>3</v>
      </c>
      <c r="B1093">
        <v>2020</v>
      </c>
      <c r="C1093" s="48" t="str">
        <f t="shared" si="17"/>
        <v>MFY21</v>
      </c>
      <c r="D1093" t="s">
        <v>24</v>
      </c>
      <c r="E1093" t="s">
        <v>12</v>
      </c>
      <c r="F1093" t="s">
        <v>12</v>
      </c>
      <c r="G1093" s="4">
        <v>306.70999999999998</v>
      </c>
      <c r="H1093" s="4">
        <v>278.85000000000002</v>
      </c>
      <c r="I1093" s="4">
        <v>0</v>
      </c>
      <c r="J1093" s="4">
        <v>278.85000000000002</v>
      </c>
      <c r="K1093" s="4">
        <v>0</v>
      </c>
      <c r="L1093" s="4">
        <v>0</v>
      </c>
    </row>
    <row r="1094" spans="1:12">
      <c r="A1094" s="1">
        <v>3</v>
      </c>
      <c r="B1094">
        <v>2020</v>
      </c>
      <c r="C1094" s="48" t="str">
        <f t="shared" si="17"/>
        <v>MFY21</v>
      </c>
      <c r="D1094" t="s">
        <v>25</v>
      </c>
      <c r="E1094" t="s">
        <v>12</v>
      </c>
      <c r="F1094" t="s">
        <v>12</v>
      </c>
      <c r="G1094" s="4">
        <v>399578.3</v>
      </c>
      <c r="H1094" s="4">
        <v>373691.45</v>
      </c>
      <c r="I1094" s="4">
        <v>0</v>
      </c>
      <c r="J1094" s="4">
        <v>373691.45</v>
      </c>
      <c r="K1094" s="4">
        <v>0</v>
      </c>
      <c r="L1094" s="4">
        <v>0</v>
      </c>
    </row>
    <row r="1095" spans="1:12">
      <c r="A1095" s="1">
        <v>3</v>
      </c>
      <c r="B1095">
        <v>2020</v>
      </c>
      <c r="C1095" s="48" t="str">
        <f t="shared" si="17"/>
        <v>MFY21</v>
      </c>
      <c r="D1095" t="s">
        <v>25</v>
      </c>
      <c r="E1095" t="s">
        <v>13</v>
      </c>
      <c r="F1095" t="s">
        <v>12</v>
      </c>
      <c r="G1095" s="4">
        <v>554.91999999999996</v>
      </c>
      <c r="H1095" s="4">
        <v>536.78</v>
      </c>
      <c r="I1095" s="4">
        <v>0</v>
      </c>
      <c r="J1095" s="4">
        <v>536.78</v>
      </c>
      <c r="K1095" s="4">
        <v>0</v>
      </c>
      <c r="L1095" s="4">
        <v>0</v>
      </c>
    </row>
    <row r="1096" spans="1:12">
      <c r="A1096" s="1">
        <v>3</v>
      </c>
      <c r="B1096">
        <v>2020</v>
      </c>
      <c r="C1096" s="48" t="str">
        <f t="shared" si="17"/>
        <v>MFY21</v>
      </c>
      <c r="D1096" t="s">
        <v>26</v>
      </c>
      <c r="E1096" t="s">
        <v>12</v>
      </c>
      <c r="F1096" t="s">
        <v>12</v>
      </c>
      <c r="G1096" s="4">
        <v>1877909.66</v>
      </c>
      <c r="H1096" s="4">
        <v>7932.6</v>
      </c>
      <c r="I1096" s="4">
        <v>0</v>
      </c>
      <c r="J1096" s="4">
        <v>7932.6</v>
      </c>
      <c r="K1096" s="4">
        <v>0</v>
      </c>
      <c r="L1096" s="4">
        <v>0</v>
      </c>
    </row>
    <row r="1097" spans="1:12">
      <c r="A1097" s="1">
        <v>3</v>
      </c>
      <c r="B1097">
        <v>2020</v>
      </c>
      <c r="C1097" s="48" t="str">
        <f t="shared" si="17"/>
        <v>MFY21</v>
      </c>
      <c r="D1097" t="s">
        <v>26</v>
      </c>
      <c r="E1097" t="s">
        <v>12</v>
      </c>
      <c r="F1097" t="s">
        <v>13</v>
      </c>
      <c r="G1097" s="4">
        <v>1018897.87</v>
      </c>
      <c r="H1097" s="4">
        <v>0</v>
      </c>
      <c r="I1097" s="4">
        <v>0</v>
      </c>
      <c r="J1097" s="4">
        <v>0</v>
      </c>
      <c r="K1097" s="4">
        <v>0</v>
      </c>
      <c r="L1097" s="4">
        <v>0</v>
      </c>
    </row>
    <row r="1098" spans="1:12">
      <c r="A1098" s="1">
        <v>3</v>
      </c>
      <c r="B1098">
        <v>2020</v>
      </c>
      <c r="C1098" s="48" t="str">
        <f t="shared" si="17"/>
        <v>MFY21</v>
      </c>
      <c r="D1098" t="s">
        <v>26</v>
      </c>
      <c r="E1098" t="s">
        <v>13</v>
      </c>
      <c r="F1098" t="s">
        <v>12</v>
      </c>
      <c r="G1098" s="4">
        <v>148980.43</v>
      </c>
      <c r="H1098" s="4">
        <v>4400.43</v>
      </c>
      <c r="I1098" s="4">
        <v>0</v>
      </c>
      <c r="J1098" s="4">
        <v>4400.43</v>
      </c>
      <c r="K1098" s="4">
        <v>0</v>
      </c>
      <c r="L1098" s="4">
        <v>0</v>
      </c>
    </row>
    <row r="1099" spans="1:12">
      <c r="A1099" s="1">
        <v>3</v>
      </c>
      <c r="B1099">
        <v>2020</v>
      </c>
      <c r="C1099" s="48" t="str">
        <f t="shared" si="17"/>
        <v>MFY21</v>
      </c>
      <c r="D1099" t="s">
        <v>26</v>
      </c>
      <c r="E1099" t="s">
        <v>13</v>
      </c>
      <c r="F1099" t="s">
        <v>13</v>
      </c>
      <c r="G1099" s="4">
        <v>1116.06</v>
      </c>
      <c r="H1099" s="4">
        <v>0</v>
      </c>
      <c r="I1099" s="4">
        <v>0</v>
      </c>
      <c r="J1099" s="4">
        <v>0</v>
      </c>
      <c r="K1099" s="4">
        <v>0</v>
      </c>
      <c r="L1099" s="4">
        <v>0</v>
      </c>
    </row>
    <row r="1100" spans="1:12">
      <c r="A1100" s="1">
        <v>3</v>
      </c>
      <c r="B1100">
        <v>2020</v>
      </c>
      <c r="C1100" s="48" t="str">
        <f t="shared" si="17"/>
        <v>MFY21</v>
      </c>
      <c r="D1100" t="s">
        <v>28</v>
      </c>
      <c r="E1100" t="s">
        <v>12</v>
      </c>
      <c r="F1100" t="s">
        <v>12</v>
      </c>
      <c r="G1100" s="4">
        <v>2431.5300000000002</v>
      </c>
      <c r="H1100" s="4">
        <v>1069.44</v>
      </c>
      <c r="I1100" s="4">
        <v>0</v>
      </c>
      <c r="J1100" s="4">
        <v>1069.44</v>
      </c>
      <c r="K1100" s="4">
        <v>0</v>
      </c>
      <c r="L1100" s="4">
        <v>0</v>
      </c>
    </row>
    <row r="1101" spans="1:12">
      <c r="A1101" s="1">
        <v>3</v>
      </c>
      <c r="B1101">
        <v>2020</v>
      </c>
      <c r="C1101" s="48" t="str">
        <f t="shared" si="17"/>
        <v>MFY21</v>
      </c>
      <c r="D1101" t="s">
        <v>28</v>
      </c>
      <c r="E1101" t="s">
        <v>13</v>
      </c>
      <c r="F1101" t="s">
        <v>12</v>
      </c>
      <c r="G1101" s="4">
        <v>-16.329999999999998</v>
      </c>
      <c r="H1101" s="4">
        <v>0</v>
      </c>
      <c r="I1101" s="4">
        <v>0</v>
      </c>
      <c r="J1101" s="4">
        <v>0</v>
      </c>
      <c r="K1101" s="4">
        <v>0</v>
      </c>
      <c r="L1101" s="4">
        <v>0</v>
      </c>
    </row>
    <row r="1102" spans="1:12">
      <c r="A1102" s="1">
        <v>4</v>
      </c>
      <c r="B1102">
        <v>2020</v>
      </c>
      <c r="C1102" s="48" t="str">
        <f t="shared" si="17"/>
        <v>MFY21</v>
      </c>
      <c r="D1102" t="s">
        <v>11</v>
      </c>
      <c r="E1102" t="s">
        <v>12</v>
      </c>
      <c r="F1102" t="s">
        <v>12</v>
      </c>
      <c r="G1102" s="4">
        <v>31737139.260000002</v>
      </c>
      <c r="H1102" s="4">
        <v>28705017.039999999</v>
      </c>
      <c r="I1102" s="4">
        <v>674.41</v>
      </c>
      <c r="J1102" s="4">
        <v>28703659.030000001</v>
      </c>
      <c r="K1102" s="4">
        <v>683.6</v>
      </c>
      <c r="L1102" s="4">
        <v>0</v>
      </c>
    </row>
    <row r="1103" spans="1:12">
      <c r="A1103" s="1">
        <v>4</v>
      </c>
      <c r="B1103">
        <v>2020</v>
      </c>
      <c r="C1103" s="48" t="str">
        <f t="shared" si="17"/>
        <v>MFY21</v>
      </c>
      <c r="D1103" t="s">
        <v>11</v>
      </c>
      <c r="E1103" t="s">
        <v>13</v>
      </c>
      <c r="F1103" t="s">
        <v>12</v>
      </c>
      <c r="G1103" s="4">
        <v>161811.10999999999</v>
      </c>
      <c r="H1103" s="4">
        <v>77251.58</v>
      </c>
      <c r="I1103" s="4">
        <v>0</v>
      </c>
      <c r="J1103" s="4">
        <v>77251.58</v>
      </c>
      <c r="K1103" s="4">
        <v>0</v>
      </c>
      <c r="L1103" s="4">
        <v>0</v>
      </c>
    </row>
    <row r="1104" spans="1:12">
      <c r="A1104" s="1">
        <v>4</v>
      </c>
      <c r="B1104">
        <v>2020</v>
      </c>
      <c r="C1104" s="48" t="str">
        <f t="shared" si="17"/>
        <v>MFY21</v>
      </c>
      <c r="D1104" t="s">
        <v>14</v>
      </c>
      <c r="E1104" t="s">
        <v>12</v>
      </c>
      <c r="F1104" t="s">
        <v>12</v>
      </c>
      <c r="G1104" s="4">
        <v>11085157.539999999</v>
      </c>
      <c r="H1104" s="4">
        <v>10498989.23</v>
      </c>
      <c r="I1104" s="4">
        <v>0</v>
      </c>
      <c r="J1104" s="4">
        <v>10498482.890000001</v>
      </c>
      <c r="K1104" s="4">
        <v>506.34</v>
      </c>
      <c r="L1104" s="4">
        <v>0</v>
      </c>
    </row>
    <row r="1105" spans="1:12">
      <c r="A1105" s="1">
        <v>4</v>
      </c>
      <c r="B1105">
        <v>2020</v>
      </c>
      <c r="C1105" s="48" t="str">
        <f t="shared" si="17"/>
        <v>MFY21</v>
      </c>
      <c r="D1105" t="s">
        <v>14</v>
      </c>
      <c r="E1105" t="s">
        <v>13</v>
      </c>
      <c r="F1105" t="s">
        <v>12</v>
      </c>
      <c r="G1105" s="4">
        <v>1091912.75</v>
      </c>
      <c r="H1105" s="4">
        <v>729350.37</v>
      </c>
      <c r="I1105" s="4">
        <v>0</v>
      </c>
      <c r="J1105" s="4">
        <v>729350.37</v>
      </c>
      <c r="K1105" s="4">
        <v>0</v>
      </c>
      <c r="L1105" s="4">
        <v>0</v>
      </c>
    </row>
    <row r="1106" spans="1:12">
      <c r="A1106" s="1">
        <v>4</v>
      </c>
      <c r="B1106">
        <v>2020</v>
      </c>
      <c r="C1106" s="48" t="str">
        <f t="shared" si="17"/>
        <v>MFY21</v>
      </c>
      <c r="D1106" t="s">
        <v>15</v>
      </c>
      <c r="E1106" t="s">
        <v>12</v>
      </c>
      <c r="F1106" t="s">
        <v>12</v>
      </c>
      <c r="G1106" s="4">
        <v>1204725.3899999999</v>
      </c>
      <c r="H1106" s="4">
        <v>1197321.77</v>
      </c>
      <c r="I1106" s="4">
        <v>0</v>
      </c>
      <c r="J1106" s="4">
        <v>1197321.77</v>
      </c>
      <c r="K1106" s="4">
        <v>0</v>
      </c>
      <c r="L1106" s="4">
        <v>0</v>
      </c>
    </row>
    <row r="1107" spans="1:12">
      <c r="A1107" s="1">
        <v>4</v>
      </c>
      <c r="B1107">
        <v>2020</v>
      </c>
      <c r="C1107" s="48" t="str">
        <f t="shared" si="17"/>
        <v>MFY21</v>
      </c>
      <c r="D1107" t="s">
        <v>15</v>
      </c>
      <c r="E1107" t="s">
        <v>13</v>
      </c>
      <c r="F1107" t="s">
        <v>12</v>
      </c>
      <c r="G1107" s="4">
        <v>22582.22</v>
      </c>
      <c r="H1107" s="4">
        <v>21680.09</v>
      </c>
      <c r="I1107" s="4">
        <v>0</v>
      </c>
      <c r="J1107" s="4">
        <v>21680.09</v>
      </c>
      <c r="K1107" s="4">
        <v>0</v>
      </c>
      <c r="L1107" s="4">
        <v>0</v>
      </c>
    </row>
    <row r="1108" spans="1:12">
      <c r="A1108" s="1">
        <v>4</v>
      </c>
      <c r="B1108">
        <v>2020</v>
      </c>
      <c r="C1108" s="48" t="str">
        <f t="shared" si="17"/>
        <v>MFY21</v>
      </c>
      <c r="D1108" t="s">
        <v>16</v>
      </c>
      <c r="E1108" t="s">
        <v>12</v>
      </c>
      <c r="F1108" t="s">
        <v>12</v>
      </c>
      <c r="G1108" s="4">
        <v>147813.35</v>
      </c>
      <c r="H1108" s="4">
        <v>150266.19</v>
      </c>
      <c r="I1108" s="4">
        <v>0</v>
      </c>
      <c r="J1108" s="4">
        <v>150266.19</v>
      </c>
      <c r="K1108" s="4">
        <v>0</v>
      </c>
      <c r="L1108" s="4">
        <v>0</v>
      </c>
    </row>
    <row r="1109" spans="1:12">
      <c r="A1109" s="1">
        <v>4</v>
      </c>
      <c r="B1109">
        <v>2020</v>
      </c>
      <c r="C1109" s="48" t="str">
        <f t="shared" si="17"/>
        <v>MFY21</v>
      </c>
      <c r="D1109" t="s">
        <v>16</v>
      </c>
      <c r="E1109" t="s">
        <v>13</v>
      </c>
      <c r="F1109" t="s">
        <v>12</v>
      </c>
      <c r="G1109" s="4">
        <v>198197.05</v>
      </c>
      <c r="H1109" s="4">
        <v>152464.95999999999</v>
      </c>
      <c r="I1109" s="4">
        <v>0</v>
      </c>
      <c r="J1109" s="4">
        <v>152464.95999999999</v>
      </c>
      <c r="K1109" s="4">
        <v>0</v>
      </c>
      <c r="L1109" s="4">
        <v>0</v>
      </c>
    </row>
    <row r="1110" spans="1:12">
      <c r="A1110" s="1">
        <v>4</v>
      </c>
      <c r="B1110">
        <v>2020</v>
      </c>
      <c r="C1110" s="48" t="str">
        <f t="shared" si="17"/>
        <v>MFY21</v>
      </c>
      <c r="D1110" t="s">
        <v>17</v>
      </c>
      <c r="E1110" t="s">
        <v>12</v>
      </c>
      <c r="F1110" t="s">
        <v>12</v>
      </c>
      <c r="G1110" s="4">
        <v>979977.21</v>
      </c>
      <c r="H1110" s="4">
        <v>974471.7</v>
      </c>
      <c r="I1110" s="4">
        <v>0</v>
      </c>
      <c r="J1110" s="4">
        <v>974471.7</v>
      </c>
      <c r="K1110" s="4">
        <v>0</v>
      </c>
      <c r="L1110" s="4">
        <v>0</v>
      </c>
    </row>
    <row r="1111" spans="1:12">
      <c r="A1111" s="1">
        <v>4</v>
      </c>
      <c r="B1111">
        <v>2020</v>
      </c>
      <c r="C1111" s="48" t="str">
        <f t="shared" si="17"/>
        <v>MFY21</v>
      </c>
      <c r="D1111" t="s">
        <v>17</v>
      </c>
      <c r="E1111" t="s">
        <v>13</v>
      </c>
      <c r="F1111" t="s">
        <v>12</v>
      </c>
      <c r="G1111" s="4">
        <v>44420.38</v>
      </c>
      <c r="H1111" s="4">
        <v>22910.11</v>
      </c>
      <c r="I1111" s="4">
        <v>0</v>
      </c>
      <c r="J1111" s="4">
        <v>22910.11</v>
      </c>
      <c r="K1111" s="4">
        <v>0</v>
      </c>
      <c r="L1111" s="4">
        <v>0</v>
      </c>
    </row>
    <row r="1112" spans="1:12">
      <c r="A1112" s="1">
        <v>4</v>
      </c>
      <c r="B1112">
        <v>2020</v>
      </c>
      <c r="C1112" s="48" t="str">
        <f t="shared" si="17"/>
        <v>MFY21</v>
      </c>
      <c r="D1112" t="s">
        <v>18</v>
      </c>
      <c r="E1112" t="s">
        <v>12</v>
      </c>
      <c r="F1112" t="s">
        <v>12</v>
      </c>
      <c r="G1112" s="4">
        <v>575389.56999999995</v>
      </c>
      <c r="H1112" s="4">
        <v>595853.44999999995</v>
      </c>
      <c r="I1112" s="4">
        <v>0</v>
      </c>
      <c r="J1112" s="4">
        <v>595853.44999999995</v>
      </c>
      <c r="K1112" s="4">
        <v>0</v>
      </c>
      <c r="L1112" s="4">
        <v>0</v>
      </c>
    </row>
    <row r="1113" spans="1:12">
      <c r="A1113" s="1">
        <v>4</v>
      </c>
      <c r="B1113">
        <v>2020</v>
      </c>
      <c r="C1113" s="48" t="str">
        <f t="shared" si="17"/>
        <v>MFY21</v>
      </c>
      <c r="D1113" t="s">
        <v>18</v>
      </c>
      <c r="E1113" t="s">
        <v>13</v>
      </c>
      <c r="F1113" t="s">
        <v>12</v>
      </c>
      <c r="G1113" s="4">
        <v>4429.88</v>
      </c>
      <c r="H1113" s="4">
        <v>4258.38</v>
      </c>
      <c r="I1113" s="4">
        <v>0</v>
      </c>
      <c r="J1113" s="4">
        <v>4258.38</v>
      </c>
      <c r="K1113" s="4">
        <v>0</v>
      </c>
      <c r="L1113" s="4">
        <v>0</v>
      </c>
    </row>
    <row r="1114" spans="1:12">
      <c r="A1114" s="1">
        <v>4</v>
      </c>
      <c r="B1114">
        <v>2020</v>
      </c>
      <c r="C1114" s="48" t="str">
        <f t="shared" si="17"/>
        <v>MFY21</v>
      </c>
      <c r="D1114" t="s">
        <v>19</v>
      </c>
      <c r="E1114" t="s">
        <v>12</v>
      </c>
      <c r="F1114" t="s">
        <v>12</v>
      </c>
      <c r="G1114" s="4">
        <v>428567.06</v>
      </c>
      <c r="H1114" s="4">
        <v>426958.01</v>
      </c>
      <c r="I1114" s="4">
        <v>0</v>
      </c>
      <c r="J1114" s="4">
        <v>426958.01</v>
      </c>
      <c r="K1114" s="4">
        <v>0</v>
      </c>
      <c r="L1114" s="4">
        <v>0</v>
      </c>
    </row>
    <row r="1115" spans="1:12">
      <c r="A1115" s="1">
        <v>4</v>
      </c>
      <c r="B1115">
        <v>2020</v>
      </c>
      <c r="C1115" s="48" t="str">
        <f t="shared" si="17"/>
        <v>MFY21</v>
      </c>
      <c r="D1115" t="s">
        <v>19</v>
      </c>
      <c r="E1115" t="s">
        <v>13</v>
      </c>
      <c r="F1115" t="s">
        <v>12</v>
      </c>
      <c r="G1115" s="4">
        <v>17556.62</v>
      </c>
      <c r="H1115" s="4">
        <v>17556.62</v>
      </c>
      <c r="I1115" s="4">
        <v>0</v>
      </c>
      <c r="J1115" s="4">
        <v>17556.62</v>
      </c>
      <c r="K1115" s="4">
        <v>0</v>
      </c>
      <c r="L1115" s="4">
        <v>0</v>
      </c>
    </row>
    <row r="1116" spans="1:12">
      <c r="A1116" s="1">
        <v>4</v>
      </c>
      <c r="B1116">
        <v>2020</v>
      </c>
      <c r="C1116" s="48" t="str">
        <f t="shared" si="17"/>
        <v>MFY21</v>
      </c>
      <c r="D1116" t="s">
        <v>20</v>
      </c>
      <c r="E1116" t="s">
        <v>12</v>
      </c>
      <c r="F1116" t="s">
        <v>12</v>
      </c>
      <c r="G1116" s="4">
        <v>989815.14</v>
      </c>
      <c r="H1116" s="4">
        <v>868688.32</v>
      </c>
      <c r="I1116" s="4">
        <v>0</v>
      </c>
      <c r="J1116" s="4">
        <v>868667.3</v>
      </c>
      <c r="K1116" s="4">
        <v>21.02</v>
      </c>
      <c r="L1116" s="4">
        <v>0</v>
      </c>
    </row>
    <row r="1117" spans="1:12">
      <c r="A1117" s="1">
        <v>4</v>
      </c>
      <c r="B1117">
        <v>2020</v>
      </c>
      <c r="C1117" s="48" t="str">
        <f t="shared" si="17"/>
        <v>MFY21</v>
      </c>
      <c r="D1117" t="s">
        <v>21</v>
      </c>
      <c r="E1117" t="s">
        <v>12</v>
      </c>
      <c r="F1117" t="s">
        <v>12</v>
      </c>
      <c r="G1117" s="4">
        <v>2432585.09</v>
      </c>
      <c r="H1117" s="4">
        <v>2418107.61</v>
      </c>
      <c r="I1117" s="4">
        <v>0</v>
      </c>
      <c r="J1117" s="4">
        <v>2418107.61</v>
      </c>
      <c r="K1117" s="4">
        <v>0</v>
      </c>
      <c r="L1117" s="4">
        <v>0</v>
      </c>
    </row>
    <row r="1118" spans="1:12">
      <c r="A1118" s="1">
        <v>4</v>
      </c>
      <c r="B1118">
        <v>2020</v>
      </c>
      <c r="C1118" s="48" t="str">
        <f t="shared" si="17"/>
        <v>MFY21</v>
      </c>
      <c r="D1118" t="s">
        <v>21</v>
      </c>
      <c r="E1118" t="s">
        <v>13</v>
      </c>
      <c r="F1118" t="s">
        <v>12</v>
      </c>
      <c r="G1118" s="4">
        <v>1146.3599999999999</v>
      </c>
      <c r="H1118" s="4">
        <v>1146.3599999999999</v>
      </c>
      <c r="I1118" s="4">
        <v>0</v>
      </c>
      <c r="J1118" s="4">
        <v>1146.3599999999999</v>
      </c>
      <c r="K1118" s="4">
        <v>0</v>
      </c>
      <c r="L1118" s="4">
        <v>0</v>
      </c>
    </row>
    <row r="1119" spans="1:12">
      <c r="A1119" s="1">
        <v>4</v>
      </c>
      <c r="B1119">
        <v>2020</v>
      </c>
      <c r="C1119" s="48" t="str">
        <f t="shared" si="17"/>
        <v>MFY21</v>
      </c>
      <c r="D1119" t="s">
        <v>22</v>
      </c>
      <c r="E1119" t="s">
        <v>12</v>
      </c>
      <c r="F1119" t="s">
        <v>12</v>
      </c>
      <c r="G1119" s="4">
        <v>72580.53</v>
      </c>
      <c r="H1119" s="4">
        <v>53517.8</v>
      </c>
      <c r="I1119" s="4">
        <v>0</v>
      </c>
      <c r="J1119" s="4">
        <v>53517.8</v>
      </c>
      <c r="K1119" s="4">
        <v>0</v>
      </c>
      <c r="L1119" s="4">
        <v>0</v>
      </c>
    </row>
    <row r="1120" spans="1:12">
      <c r="A1120" s="1">
        <v>4</v>
      </c>
      <c r="B1120">
        <v>2020</v>
      </c>
      <c r="C1120" s="48" t="str">
        <f t="shared" si="17"/>
        <v>MFY21</v>
      </c>
      <c r="D1120" t="s">
        <v>23</v>
      </c>
      <c r="E1120" t="s">
        <v>12</v>
      </c>
      <c r="F1120" t="s">
        <v>12</v>
      </c>
      <c r="G1120" s="4">
        <v>652704.16</v>
      </c>
      <c r="H1120" s="4">
        <v>515397.05</v>
      </c>
      <c r="I1120" s="4">
        <v>0</v>
      </c>
      <c r="J1120" s="4">
        <v>515397.05</v>
      </c>
      <c r="K1120" s="4">
        <v>0</v>
      </c>
      <c r="L1120" s="4">
        <v>0</v>
      </c>
    </row>
    <row r="1121" spans="1:12">
      <c r="A1121" s="1">
        <v>4</v>
      </c>
      <c r="B1121">
        <v>2020</v>
      </c>
      <c r="C1121" s="48" t="str">
        <f t="shared" si="17"/>
        <v>MFY21</v>
      </c>
      <c r="D1121" t="s">
        <v>23</v>
      </c>
      <c r="E1121" t="s">
        <v>13</v>
      </c>
      <c r="F1121" t="s">
        <v>12</v>
      </c>
      <c r="G1121" s="4">
        <v>13493.07</v>
      </c>
      <c r="H1121" s="4">
        <v>11656.16</v>
      </c>
      <c r="I1121" s="4">
        <v>0</v>
      </c>
      <c r="J1121" s="4">
        <v>11656.16</v>
      </c>
      <c r="K1121" s="4">
        <v>0</v>
      </c>
      <c r="L1121" s="4">
        <v>0</v>
      </c>
    </row>
    <row r="1122" spans="1:12">
      <c r="A1122" s="1">
        <v>4</v>
      </c>
      <c r="B1122">
        <v>2020</v>
      </c>
      <c r="C1122" s="48" t="str">
        <f t="shared" si="17"/>
        <v>MFY21</v>
      </c>
      <c r="D1122" t="s">
        <v>24</v>
      </c>
      <c r="E1122" t="s">
        <v>12</v>
      </c>
      <c r="F1122" t="s">
        <v>12</v>
      </c>
      <c r="G1122" s="4">
        <v>310</v>
      </c>
      <c r="H1122" s="4">
        <v>271.06</v>
      </c>
      <c r="I1122" s="4">
        <v>0</v>
      </c>
      <c r="J1122" s="4">
        <v>271.06</v>
      </c>
      <c r="K1122" s="4">
        <v>0</v>
      </c>
      <c r="L1122" s="4">
        <v>0</v>
      </c>
    </row>
    <row r="1123" spans="1:12">
      <c r="A1123" s="1">
        <v>4</v>
      </c>
      <c r="B1123">
        <v>2020</v>
      </c>
      <c r="C1123" s="48" t="str">
        <f t="shared" si="17"/>
        <v>MFY21</v>
      </c>
      <c r="D1123" t="s">
        <v>25</v>
      </c>
      <c r="E1123" t="s">
        <v>12</v>
      </c>
      <c r="F1123" t="s">
        <v>12</v>
      </c>
      <c r="G1123" s="4">
        <v>386786.01</v>
      </c>
      <c r="H1123" s="4">
        <v>363243.73</v>
      </c>
      <c r="I1123" s="4">
        <v>0</v>
      </c>
      <c r="J1123" s="4">
        <v>363243.73</v>
      </c>
      <c r="K1123" s="4">
        <v>0</v>
      </c>
      <c r="L1123" s="4">
        <v>0</v>
      </c>
    </row>
    <row r="1124" spans="1:12">
      <c r="A1124" s="1">
        <v>4</v>
      </c>
      <c r="B1124">
        <v>2020</v>
      </c>
      <c r="C1124" s="48" t="str">
        <f t="shared" si="17"/>
        <v>MFY21</v>
      </c>
      <c r="D1124" t="s">
        <v>25</v>
      </c>
      <c r="E1124" t="s">
        <v>13</v>
      </c>
      <c r="F1124" t="s">
        <v>12</v>
      </c>
      <c r="G1124" s="4">
        <v>554.91999999999996</v>
      </c>
      <c r="H1124" s="4">
        <v>536.78</v>
      </c>
      <c r="I1124" s="4">
        <v>0</v>
      </c>
      <c r="J1124" s="4">
        <v>536.78</v>
      </c>
      <c r="K1124" s="4">
        <v>0</v>
      </c>
      <c r="L1124" s="4">
        <v>0</v>
      </c>
    </row>
    <row r="1125" spans="1:12">
      <c r="A1125" s="1">
        <v>4</v>
      </c>
      <c r="B1125">
        <v>2020</v>
      </c>
      <c r="C1125" s="48" t="str">
        <f t="shared" si="17"/>
        <v>MFY21</v>
      </c>
      <c r="D1125" t="s">
        <v>26</v>
      </c>
      <c r="E1125" t="s">
        <v>12</v>
      </c>
      <c r="F1125" t="s">
        <v>12</v>
      </c>
      <c r="G1125" s="4">
        <v>1920976.82</v>
      </c>
      <c r="H1125" s="4">
        <v>7401.76</v>
      </c>
      <c r="I1125" s="4">
        <v>0</v>
      </c>
      <c r="J1125" s="4">
        <v>7401.76</v>
      </c>
      <c r="K1125" s="4">
        <v>0</v>
      </c>
      <c r="L1125" s="4">
        <v>0</v>
      </c>
    </row>
    <row r="1126" spans="1:12">
      <c r="A1126" s="1">
        <v>4</v>
      </c>
      <c r="B1126">
        <v>2020</v>
      </c>
      <c r="C1126" s="48" t="str">
        <f t="shared" si="17"/>
        <v>MFY21</v>
      </c>
      <c r="D1126" t="s">
        <v>26</v>
      </c>
      <c r="E1126" t="s">
        <v>12</v>
      </c>
      <c r="F1126" t="s">
        <v>13</v>
      </c>
      <c r="G1126" s="4">
        <v>867282.1</v>
      </c>
      <c r="H1126" s="4">
        <v>0</v>
      </c>
      <c r="I1126" s="4">
        <v>0</v>
      </c>
      <c r="J1126" s="4">
        <v>0</v>
      </c>
      <c r="K1126" s="4">
        <v>0</v>
      </c>
      <c r="L1126" s="4">
        <v>0</v>
      </c>
    </row>
    <row r="1127" spans="1:12">
      <c r="A1127" s="1">
        <v>4</v>
      </c>
      <c r="B1127">
        <v>2020</v>
      </c>
      <c r="C1127" s="48" t="str">
        <f t="shared" si="17"/>
        <v>MFY21</v>
      </c>
      <c r="D1127" t="s">
        <v>26</v>
      </c>
      <c r="E1127" t="s">
        <v>13</v>
      </c>
      <c r="F1127" t="s">
        <v>12</v>
      </c>
      <c r="G1127" s="4">
        <v>148990.51999999999</v>
      </c>
      <c r="H1127" s="4">
        <v>4400.43</v>
      </c>
      <c r="I1127" s="4">
        <v>0</v>
      </c>
      <c r="J1127" s="4">
        <v>4400.43</v>
      </c>
      <c r="K1127" s="4">
        <v>0</v>
      </c>
      <c r="L1127" s="4">
        <v>0</v>
      </c>
    </row>
    <row r="1128" spans="1:12">
      <c r="A1128" s="1">
        <v>4</v>
      </c>
      <c r="B1128">
        <v>2020</v>
      </c>
      <c r="C1128" s="48" t="str">
        <f t="shared" si="17"/>
        <v>MFY21</v>
      </c>
      <c r="D1128" t="s">
        <v>26</v>
      </c>
      <c r="E1128" t="s">
        <v>13</v>
      </c>
      <c r="F1128" t="s">
        <v>13</v>
      </c>
      <c r="G1128" s="4">
        <v>1116.06</v>
      </c>
      <c r="H1128" s="4">
        <v>0</v>
      </c>
      <c r="I1128" s="4">
        <v>0</v>
      </c>
      <c r="J1128" s="4">
        <v>0</v>
      </c>
      <c r="K1128" s="4">
        <v>0</v>
      </c>
      <c r="L1128" s="4">
        <v>0</v>
      </c>
    </row>
    <row r="1129" spans="1:12">
      <c r="A1129" s="1">
        <v>4</v>
      </c>
      <c r="B1129">
        <v>2020</v>
      </c>
      <c r="C1129" s="48" t="str">
        <f t="shared" si="17"/>
        <v>MFY21</v>
      </c>
      <c r="D1129" t="s">
        <v>28</v>
      </c>
      <c r="E1129" t="s">
        <v>12</v>
      </c>
      <c r="F1129" t="s">
        <v>12</v>
      </c>
      <c r="G1129" s="4">
        <v>3070.83</v>
      </c>
      <c r="H1129" s="4">
        <v>1069.44</v>
      </c>
      <c r="I1129" s="4">
        <v>0</v>
      </c>
      <c r="J1129" s="4">
        <v>1069.44</v>
      </c>
      <c r="K1129" s="4">
        <v>0</v>
      </c>
      <c r="L1129" s="4">
        <v>0</v>
      </c>
    </row>
    <row r="1130" spans="1:12">
      <c r="A1130" s="1">
        <v>4</v>
      </c>
      <c r="B1130">
        <v>2020</v>
      </c>
      <c r="C1130" s="48" t="str">
        <f t="shared" si="17"/>
        <v>MFY21</v>
      </c>
      <c r="D1130" t="s">
        <v>28</v>
      </c>
      <c r="E1130" t="s">
        <v>13</v>
      </c>
      <c r="F1130" t="s">
        <v>12</v>
      </c>
      <c r="G1130" s="4">
        <v>11.06</v>
      </c>
      <c r="H1130" s="4">
        <v>11.06</v>
      </c>
      <c r="I1130" s="4">
        <v>0</v>
      </c>
      <c r="J1130" s="4">
        <v>11.06</v>
      </c>
      <c r="K1130" s="4">
        <v>0</v>
      </c>
      <c r="L1130" s="4">
        <v>0</v>
      </c>
    </row>
    <row r="1131" spans="1:12">
      <c r="A1131" s="1">
        <v>5</v>
      </c>
      <c r="B1131">
        <v>2020</v>
      </c>
      <c r="C1131" s="48" t="str">
        <f t="shared" si="17"/>
        <v>MFY21</v>
      </c>
      <c r="D1131" t="s">
        <v>11</v>
      </c>
      <c r="E1131" t="s">
        <v>12</v>
      </c>
      <c r="F1131" t="s">
        <v>12</v>
      </c>
      <c r="G1131" s="4">
        <v>31506957</v>
      </c>
      <c r="H1131" s="4">
        <v>28320432.629999999</v>
      </c>
      <c r="I1131" s="4">
        <v>8321.14</v>
      </c>
      <c r="J1131" s="4">
        <v>28311498.789999999</v>
      </c>
      <c r="K1131" s="4">
        <v>612.70000000000005</v>
      </c>
      <c r="L1131" s="4">
        <v>0</v>
      </c>
    </row>
    <row r="1132" spans="1:12">
      <c r="A1132" s="1">
        <v>5</v>
      </c>
      <c r="B1132">
        <v>2020</v>
      </c>
      <c r="C1132" s="48" t="str">
        <f t="shared" si="17"/>
        <v>MFY21</v>
      </c>
      <c r="D1132" t="s">
        <v>11</v>
      </c>
      <c r="E1132" t="s">
        <v>13</v>
      </c>
      <c r="F1132" t="s">
        <v>12</v>
      </c>
      <c r="G1132" s="4">
        <v>162025.09</v>
      </c>
      <c r="H1132" s="4">
        <v>78097.100000000006</v>
      </c>
      <c r="I1132" s="4">
        <v>0</v>
      </c>
      <c r="J1132" s="4">
        <v>78088.31</v>
      </c>
      <c r="K1132" s="4">
        <v>8.7899999999999991</v>
      </c>
      <c r="L1132" s="4">
        <v>0</v>
      </c>
    </row>
    <row r="1133" spans="1:12">
      <c r="A1133" s="1">
        <v>5</v>
      </c>
      <c r="B1133">
        <v>2020</v>
      </c>
      <c r="C1133" s="48" t="str">
        <f t="shared" si="17"/>
        <v>MFY21</v>
      </c>
      <c r="D1133" t="s">
        <v>14</v>
      </c>
      <c r="E1133" t="s">
        <v>12</v>
      </c>
      <c r="F1133" t="s">
        <v>12</v>
      </c>
      <c r="G1133" s="4">
        <v>11008359.890000001</v>
      </c>
      <c r="H1133" s="4">
        <v>10400768.810000001</v>
      </c>
      <c r="I1133" s="4">
        <v>0</v>
      </c>
      <c r="J1133" s="4">
        <v>10400293.65</v>
      </c>
      <c r="K1133" s="4">
        <v>475.16</v>
      </c>
      <c r="L1133" s="4">
        <v>0</v>
      </c>
    </row>
    <row r="1134" spans="1:12">
      <c r="A1134" s="1">
        <v>5</v>
      </c>
      <c r="B1134">
        <v>2020</v>
      </c>
      <c r="C1134" s="48" t="str">
        <f t="shared" si="17"/>
        <v>MFY21</v>
      </c>
      <c r="D1134" t="s">
        <v>14</v>
      </c>
      <c r="E1134" t="s">
        <v>13</v>
      </c>
      <c r="F1134" t="s">
        <v>12</v>
      </c>
      <c r="G1134" s="4">
        <v>1104530.1299999999</v>
      </c>
      <c r="H1134" s="4">
        <v>708730.86</v>
      </c>
      <c r="I1134" s="4">
        <v>0</v>
      </c>
      <c r="J1134" s="4">
        <v>708730.86</v>
      </c>
      <c r="K1134" s="4">
        <v>0</v>
      </c>
      <c r="L1134" s="4">
        <v>0</v>
      </c>
    </row>
    <row r="1135" spans="1:12">
      <c r="A1135" s="1">
        <v>5</v>
      </c>
      <c r="B1135">
        <v>2020</v>
      </c>
      <c r="C1135" s="48" t="str">
        <f t="shared" si="17"/>
        <v>MFY21</v>
      </c>
      <c r="D1135" t="s">
        <v>15</v>
      </c>
      <c r="E1135" t="s">
        <v>12</v>
      </c>
      <c r="F1135" t="s">
        <v>12</v>
      </c>
      <c r="G1135" s="4">
        <v>1180941.33</v>
      </c>
      <c r="H1135" s="4">
        <v>1130565.47</v>
      </c>
      <c r="I1135" s="4">
        <v>0</v>
      </c>
      <c r="J1135" s="4">
        <v>1130565.47</v>
      </c>
      <c r="K1135" s="4">
        <v>0</v>
      </c>
      <c r="L1135" s="4">
        <v>0</v>
      </c>
    </row>
    <row r="1136" spans="1:12">
      <c r="A1136" s="1">
        <v>5</v>
      </c>
      <c r="B1136">
        <v>2020</v>
      </c>
      <c r="C1136" s="48" t="str">
        <f t="shared" si="17"/>
        <v>MFY21</v>
      </c>
      <c r="D1136" t="s">
        <v>15</v>
      </c>
      <c r="E1136" t="s">
        <v>13</v>
      </c>
      <c r="F1136" t="s">
        <v>12</v>
      </c>
      <c r="G1136" s="4">
        <v>20218.22</v>
      </c>
      <c r="H1136" s="4">
        <v>19316.09</v>
      </c>
      <c r="I1136" s="4">
        <v>0</v>
      </c>
      <c r="J1136" s="4">
        <v>19316.09</v>
      </c>
      <c r="K1136" s="4">
        <v>0</v>
      </c>
      <c r="L1136" s="4">
        <v>0</v>
      </c>
    </row>
    <row r="1137" spans="1:12">
      <c r="A1137" s="1">
        <v>5</v>
      </c>
      <c r="B1137">
        <v>2020</v>
      </c>
      <c r="C1137" s="48" t="str">
        <f t="shared" si="17"/>
        <v>MFY21</v>
      </c>
      <c r="D1137" t="s">
        <v>16</v>
      </c>
      <c r="E1137" t="s">
        <v>12</v>
      </c>
      <c r="F1137" t="s">
        <v>12</v>
      </c>
      <c r="G1137" s="4">
        <v>151429.48000000001</v>
      </c>
      <c r="H1137" s="4">
        <v>147464.35</v>
      </c>
      <c r="I1137" s="4">
        <v>0</v>
      </c>
      <c r="J1137" s="4">
        <v>147464.35</v>
      </c>
      <c r="K1137" s="4">
        <v>0</v>
      </c>
      <c r="L1137" s="4">
        <v>0</v>
      </c>
    </row>
    <row r="1138" spans="1:12">
      <c r="A1138" s="1">
        <v>5</v>
      </c>
      <c r="B1138">
        <v>2020</v>
      </c>
      <c r="C1138" s="48" t="str">
        <f t="shared" si="17"/>
        <v>MFY21</v>
      </c>
      <c r="D1138" t="s">
        <v>16</v>
      </c>
      <c r="E1138" t="s">
        <v>13</v>
      </c>
      <c r="F1138" t="s">
        <v>12</v>
      </c>
      <c r="G1138" s="4">
        <v>193566.21</v>
      </c>
      <c r="H1138" s="4">
        <v>149545.54</v>
      </c>
      <c r="I1138" s="4">
        <v>0</v>
      </c>
      <c r="J1138" s="4">
        <v>149545.54</v>
      </c>
      <c r="K1138" s="4">
        <v>0</v>
      </c>
      <c r="L1138" s="4">
        <v>0</v>
      </c>
    </row>
    <row r="1139" spans="1:12">
      <c r="A1139" s="1">
        <v>5</v>
      </c>
      <c r="B1139">
        <v>2020</v>
      </c>
      <c r="C1139" s="48" t="str">
        <f t="shared" si="17"/>
        <v>MFY21</v>
      </c>
      <c r="D1139" t="s">
        <v>17</v>
      </c>
      <c r="E1139" t="s">
        <v>12</v>
      </c>
      <c r="F1139" t="s">
        <v>12</v>
      </c>
      <c r="G1139" s="4">
        <v>1023491.63</v>
      </c>
      <c r="H1139" s="4">
        <v>1019678.97</v>
      </c>
      <c r="I1139" s="4">
        <v>0</v>
      </c>
      <c r="J1139" s="4">
        <v>1019678.97</v>
      </c>
      <c r="K1139" s="4">
        <v>0</v>
      </c>
      <c r="L1139" s="4">
        <v>0</v>
      </c>
    </row>
    <row r="1140" spans="1:12">
      <c r="A1140" s="1">
        <v>5</v>
      </c>
      <c r="B1140">
        <v>2020</v>
      </c>
      <c r="C1140" s="48" t="str">
        <f t="shared" si="17"/>
        <v>MFY21</v>
      </c>
      <c r="D1140" t="s">
        <v>17</v>
      </c>
      <c r="E1140" t="s">
        <v>13</v>
      </c>
      <c r="F1140" t="s">
        <v>12</v>
      </c>
      <c r="G1140" s="4">
        <v>44405.37</v>
      </c>
      <c r="H1140" s="4">
        <v>22910.11</v>
      </c>
      <c r="I1140" s="4">
        <v>0</v>
      </c>
      <c r="J1140" s="4">
        <v>22910.11</v>
      </c>
      <c r="K1140" s="4">
        <v>0</v>
      </c>
      <c r="L1140" s="4">
        <v>0</v>
      </c>
    </row>
    <row r="1141" spans="1:12">
      <c r="A1141" s="1">
        <v>5</v>
      </c>
      <c r="B1141">
        <v>2020</v>
      </c>
      <c r="C1141" s="48" t="str">
        <f t="shared" si="17"/>
        <v>MFY21</v>
      </c>
      <c r="D1141" t="s">
        <v>18</v>
      </c>
      <c r="E1141" t="s">
        <v>12</v>
      </c>
      <c r="F1141" t="s">
        <v>12</v>
      </c>
      <c r="G1141" s="4">
        <v>567225.85</v>
      </c>
      <c r="H1141" s="4">
        <v>570937.56999999995</v>
      </c>
      <c r="I1141" s="4">
        <v>0</v>
      </c>
      <c r="J1141" s="4">
        <v>570937.56999999995</v>
      </c>
      <c r="K1141" s="4">
        <v>0</v>
      </c>
      <c r="L1141" s="4">
        <v>0</v>
      </c>
    </row>
    <row r="1142" spans="1:12">
      <c r="A1142" s="1">
        <v>5</v>
      </c>
      <c r="B1142">
        <v>2020</v>
      </c>
      <c r="C1142" s="48" t="str">
        <f t="shared" si="17"/>
        <v>MFY21</v>
      </c>
      <c r="D1142" t="s">
        <v>18</v>
      </c>
      <c r="E1142" t="s">
        <v>13</v>
      </c>
      <c r="F1142" t="s">
        <v>12</v>
      </c>
      <c r="G1142" s="4">
        <v>4412.47</v>
      </c>
      <c r="H1142" s="4">
        <v>4240.97</v>
      </c>
      <c r="I1142" s="4">
        <v>0</v>
      </c>
      <c r="J1142" s="4">
        <v>4240.97</v>
      </c>
      <c r="K1142" s="4">
        <v>0</v>
      </c>
      <c r="L1142" s="4">
        <v>0</v>
      </c>
    </row>
    <row r="1143" spans="1:12">
      <c r="A1143" s="1">
        <v>5</v>
      </c>
      <c r="B1143">
        <v>2020</v>
      </c>
      <c r="C1143" s="48" t="str">
        <f t="shared" si="17"/>
        <v>MFY21</v>
      </c>
      <c r="D1143" t="s">
        <v>19</v>
      </c>
      <c r="E1143" t="s">
        <v>12</v>
      </c>
      <c r="F1143" t="s">
        <v>12</v>
      </c>
      <c r="G1143" s="4">
        <v>392724.76</v>
      </c>
      <c r="H1143" s="4">
        <v>394854.26</v>
      </c>
      <c r="I1143" s="4">
        <v>0</v>
      </c>
      <c r="J1143" s="4">
        <v>394854.26</v>
      </c>
      <c r="K1143" s="4">
        <v>0</v>
      </c>
      <c r="L1143" s="4">
        <v>0</v>
      </c>
    </row>
    <row r="1144" spans="1:12">
      <c r="A1144" s="1">
        <v>5</v>
      </c>
      <c r="B1144">
        <v>2020</v>
      </c>
      <c r="C1144" s="48" t="str">
        <f t="shared" si="17"/>
        <v>MFY21</v>
      </c>
      <c r="D1144" t="s">
        <v>19</v>
      </c>
      <c r="E1144" t="s">
        <v>13</v>
      </c>
      <c r="F1144" t="s">
        <v>12</v>
      </c>
      <c r="G1144" s="4">
        <v>17556.62</v>
      </c>
      <c r="H1144" s="4">
        <v>17556.62</v>
      </c>
      <c r="I1144" s="4">
        <v>0</v>
      </c>
      <c r="J1144" s="4">
        <v>17556.62</v>
      </c>
      <c r="K1144" s="4">
        <v>0</v>
      </c>
      <c r="L1144" s="4">
        <v>0</v>
      </c>
    </row>
    <row r="1145" spans="1:12">
      <c r="A1145" s="1">
        <v>5</v>
      </c>
      <c r="B1145">
        <v>2020</v>
      </c>
      <c r="C1145" s="48" t="str">
        <f t="shared" si="17"/>
        <v>MFY21</v>
      </c>
      <c r="D1145" t="s">
        <v>20</v>
      </c>
      <c r="E1145" t="s">
        <v>12</v>
      </c>
      <c r="F1145" t="s">
        <v>12</v>
      </c>
      <c r="G1145" s="4">
        <v>959250.75</v>
      </c>
      <c r="H1145" s="4">
        <v>842981.55</v>
      </c>
      <c r="I1145" s="4">
        <v>0</v>
      </c>
      <c r="J1145" s="4">
        <v>842960.53</v>
      </c>
      <c r="K1145" s="4">
        <v>21.02</v>
      </c>
      <c r="L1145" s="4">
        <v>0</v>
      </c>
    </row>
    <row r="1146" spans="1:12">
      <c r="A1146" s="1">
        <v>5</v>
      </c>
      <c r="B1146">
        <v>2020</v>
      </c>
      <c r="C1146" s="48" t="str">
        <f t="shared" si="17"/>
        <v>MFY21</v>
      </c>
      <c r="D1146" t="s">
        <v>21</v>
      </c>
      <c r="E1146" t="s">
        <v>12</v>
      </c>
      <c r="F1146" t="s">
        <v>12</v>
      </c>
      <c r="G1146" s="4">
        <v>2583607.21</v>
      </c>
      <c r="H1146" s="4">
        <v>2566724.19</v>
      </c>
      <c r="I1146" s="4">
        <v>0</v>
      </c>
      <c r="J1146" s="4">
        <v>2566724.19</v>
      </c>
      <c r="K1146" s="4">
        <v>0</v>
      </c>
      <c r="L1146" s="4">
        <v>0</v>
      </c>
    </row>
    <row r="1147" spans="1:12">
      <c r="A1147" s="1">
        <v>5</v>
      </c>
      <c r="B1147">
        <v>2020</v>
      </c>
      <c r="C1147" s="48" t="str">
        <f t="shared" si="17"/>
        <v>MFY21</v>
      </c>
      <c r="D1147" t="s">
        <v>21</v>
      </c>
      <c r="E1147" t="s">
        <v>13</v>
      </c>
      <c r="F1147" t="s">
        <v>12</v>
      </c>
      <c r="G1147" s="4">
        <v>1146.3599999999999</v>
      </c>
      <c r="H1147" s="4">
        <v>1146.3599999999999</v>
      </c>
      <c r="I1147" s="4">
        <v>0</v>
      </c>
      <c r="J1147" s="4">
        <v>1146.3599999999999</v>
      </c>
      <c r="K1147" s="4">
        <v>0</v>
      </c>
      <c r="L1147" s="4">
        <v>0</v>
      </c>
    </row>
    <row r="1148" spans="1:12">
      <c r="A1148" s="1">
        <v>5</v>
      </c>
      <c r="B1148">
        <v>2020</v>
      </c>
      <c r="C1148" s="48" t="str">
        <f t="shared" si="17"/>
        <v>MFY21</v>
      </c>
      <c r="D1148" t="s">
        <v>22</v>
      </c>
      <c r="E1148" t="s">
        <v>12</v>
      </c>
      <c r="F1148" t="s">
        <v>12</v>
      </c>
      <c r="G1148" s="4">
        <v>109340.64</v>
      </c>
      <c r="H1148" s="4">
        <v>69739.039999999994</v>
      </c>
      <c r="I1148" s="4">
        <v>0</v>
      </c>
      <c r="J1148" s="4">
        <v>69739.039999999994</v>
      </c>
      <c r="K1148" s="4">
        <v>0</v>
      </c>
      <c r="L1148" s="4">
        <v>0</v>
      </c>
    </row>
    <row r="1149" spans="1:12">
      <c r="A1149" s="1">
        <v>5</v>
      </c>
      <c r="B1149">
        <v>2020</v>
      </c>
      <c r="C1149" s="48" t="str">
        <f t="shared" si="17"/>
        <v>MFY21</v>
      </c>
      <c r="D1149" t="s">
        <v>23</v>
      </c>
      <c r="E1149" t="s">
        <v>12</v>
      </c>
      <c r="F1149" t="s">
        <v>12</v>
      </c>
      <c r="G1149" s="4">
        <v>445700.68</v>
      </c>
      <c r="H1149" s="4">
        <v>571414.63</v>
      </c>
      <c r="I1149" s="4">
        <v>0</v>
      </c>
      <c r="J1149" s="4">
        <v>571414.63</v>
      </c>
      <c r="K1149" s="4">
        <v>0</v>
      </c>
      <c r="L1149" s="4">
        <v>0</v>
      </c>
    </row>
    <row r="1150" spans="1:12">
      <c r="A1150" s="1">
        <v>5</v>
      </c>
      <c r="B1150">
        <v>2020</v>
      </c>
      <c r="C1150" s="48" t="str">
        <f t="shared" si="17"/>
        <v>MFY21</v>
      </c>
      <c r="D1150" t="s">
        <v>23</v>
      </c>
      <c r="E1150" t="s">
        <v>13</v>
      </c>
      <c r="F1150" t="s">
        <v>12</v>
      </c>
      <c r="G1150" s="4">
        <v>8338.76</v>
      </c>
      <c r="H1150" s="4">
        <v>6750.55</v>
      </c>
      <c r="I1150" s="4">
        <v>0</v>
      </c>
      <c r="J1150" s="4">
        <v>6750.55</v>
      </c>
      <c r="K1150" s="4">
        <v>0</v>
      </c>
      <c r="L1150" s="4">
        <v>0</v>
      </c>
    </row>
    <row r="1151" spans="1:12">
      <c r="A1151" s="1">
        <v>5</v>
      </c>
      <c r="B1151">
        <v>2020</v>
      </c>
      <c r="C1151" s="48" t="str">
        <f t="shared" si="17"/>
        <v>MFY21</v>
      </c>
      <c r="D1151" t="s">
        <v>24</v>
      </c>
      <c r="E1151" t="s">
        <v>12</v>
      </c>
      <c r="F1151" t="s">
        <v>12</v>
      </c>
      <c r="G1151" s="4">
        <v>370.6</v>
      </c>
      <c r="H1151" s="4">
        <v>271.06</v>
      </c>
      <c r="I1151" s="4">
        <v>0</v>
      </c>
      <c r="J1151" s="4">
        <v>271.06</v>
      </c>
      <c r="K1151" s="4">
        <v>0</v>
      </c>
      <c r="L1151" s="4">
        <v>0</v>
      </c>
    </row>
    <row r="1152" spans="1:12">
      <c r="A1152" s="1">
        <v>5</v>
      </c>
      <c r="B1152">
        <v>2020</v>
      </c>
      <c r="C1152" s="48" t="str">
        <f t="shared" si="17"/>
        <v>MFY21</v>
      </c>
      <c r="D1152" t="s">
        <v>25</v>
      </c>
      <c r="E1152" t="s">
        <v>12</v>
      </c>
      <c r="F1152" t="s">
        <v>12</v>
      </c>
      <c r="G1152" s="4">
        <v>374534.18</v>
      </c>
      <c r="H1152" s="4">
        <v>347791.66</v>
      </c>
      <c r="I1152" s="4">
        <v>0</v>
      </c>
      <c r="J1152" s="4">
        <v>347791.66</v>
      </c>
      <c r="K1152" s="4">
        <v>0</v>
      </c>
      <c r="L1152" s="4">
        <v>0</v>
      </c>
    </row>
    <row r="1153" spans="1:12">
      <c r="A1153" s="1">
        <v>5</v>
      </c>
      <c r="B1153">
        <v>2020</v>
      </c>
      <c r="C1153" s="48" t="str">
        <f t="shared" si="17"/>
        <v>MFY21</v>
      </c>
      <c r="D1153" t="s">
        <v>25</v>
      </c>
      <c r="E1153" t="s">
        <v>13</v>
      </c>
      <c r="F1153" t="s">
        <v>12</v>
      </c>
      <c r="G1153" s="4">
        <v>554.91999999999996</v>
      </c>
      <c r="H1153" s="4">
        <v>536.78</v>
      </c>
      <c r="I1153" s="4">
        <v>0</v>
      </c>
      <c r="J1153" s="4">
        <v>536.78</v>
      </c>
      <c r="K1153" s="4">
        <v>0</v>
      </c>
      <c r="L1153" s="4">
        <v>0</v>
      </c>
    </row>
    <row r="1154" spans="1:12">
      <c r="A1154" s="1">
        <v>5</v>
      </c>
      <c r="B1154">
        <v>2020</v>
      </c>
      <c r="C1154" s="48" t="str">
        <f t="shared" si="17"/>
        <v>MFY21</v>
      </c>
      <c r="D1154" t="s">
        <v>26</v>
      </c>
      <c r="E1154" t="s">
        <v>12</v>
      </c>
      <c r="F1154" t="s">
        <v>12</v>
      </c>
      <c r="G1154" s="4">
        <v>1824932.77</v>
      </c>
      <c r="H1154" s="4">
        <v>18190.11</v>
      </c>
      <c r="I1154" s="4">
        <v>0</v>
      </c>
      <c r="J1154" s="4">
        <v>18190.11</v>
      </c>
      <c r="K1154" s="4">
        <v>0</v>
      </c>
      <c r="L1154" s="4">
        <v>0</v>
      </c>
    </row>
    <row r="1155" spans="1:12">
      <c r="A1155" s="1">
        <v>5</v>
      </c>
      <c r="B1155">
        <v>2020</v>
      </c>
      <c r="C1155" s="48" t="str">
        <f t="shared" ref="C1155:C1218" si="18">"MFY"&amp;IF(A1155&lt;2,RIGHT(B1155,2),RIGHT(B1155+1,2))</f>
        <v>MFY21</v>
      </c>
      <c r="D1155" t="s">
        <v>26</v>
      </c>
      <c r="E1155" t="s">
        <v>12</v>
      </c>
      <c r="F1155" t="s">
        <v>13</v>
      </c>
      <c r="G1155" s="4">
        <v>868738.13</v>
      </c>
      <c r="H1155" s="4">
        <v>0</v>
      </c>
      <c r="I1155" s="4">
        <v>0</v>
      </c>
      <c r="J1155" s="4">
        <v>0</v>
      </c>
      <c r="K1155" s="4">
        <v>0</v>
      </c>
      <c r="L1155" s="4">
        <v>0</v>
      </c>
    </row>
    <row r="1156" spans="1:12">
      <c r="A1156" s="1">
        <v>5</v>
      </c>
      <c r="B1156">
        <v>2020</v>
      </c>
      <c r="C1156" s="48" t="str">
        <f t="shared" si="18"/>
        <v>MFY21</v>
      </c>
      <c r="D1156" t="s">
        <v>26</v>
      </c>
      <c r="E1156" t="s">
        <v>13</v>
      </c>
      <c r="F1156" t="s">
        <v>12</v>
      </c>
      <c r="G1156" s="4">
        <v>148990.51999999999</v>
      </c>
      <c r="H1156" s="4">
        <v>4367.7700000000004</v>
      </c>
      <c r="I1156" s="4">
        <v>0</v>
      </c>
      <c r="J1156" s="4">
        <v>4367.7700000000004</v>
      </c>
      <c r="K1156" s="4">
        <v>0</v>
      </c>
      <c r="L1156" s="4">
        <v>0</v>
      </c>
    </row>
    <row r="1157" spans="1:12">
      <c r="A1157" s="1">
        <v>5</v>
      </c>
      <c r="B1157">
        <v>2020</v>
      </c>
      <c r="C1157" s="48" t="str">
        <f t="shared" si="18"/>
        <v>MFY21</v>
      </c>
      <c r="D1157" t="s">
        <v>26</v>
      </c>
      <c r="E1157" t="s">
        <v>13</v>
      </c>
      <c r="F1157" t="s">
        <v>13</v>
      </c>
      <c r="G1157" s="4">
        <v>1116.06</v>
      </c>
      <c r="H1157" s="4">
        <v>0</v>
      </c>
      <c r="I1157" s="4">
        <v>0</v>
      </c>
      <c r="J1157" s="4">
        <v>0</v>
      </c>
      <c r="K1157" s="4">
        <v>0</v>
      </c>
      <c r="L1157" s="4">
        <v>0</v>
      </c>
    </row>
    <row r="1158" spans="1:12">
      <c r="A1158" s="1">
        <v>5</v>
      </c>
      <c r="B1158">
        <v>2020</v>
      </c>
      <c r="C1158" s="48" t="str">
        <f t="shared" si="18"/>
        <v>MFY21</v>
      </c>
      <c r="D1158" t="s">
        <v>28</v>
      </c>
      <c r="E1158" t="s">
        <v>12</v>
      </c>
      <c r="F1158" t="s">
        <v>12</v>
      </c>
      <c r="G1158" s="4">
        <v>3169.06</v>
      </c>
      <c r="H1158" s="4">
        <v>1069.44</v>
      </c>
      <c r="I1158" s="4">
        <v>0</v>
      </c>
      <c r="J1158" s="4">
        <v>1069.44</v>
      </c>
      <c r="K1158" s="4">
        <v>0</v>
      </c>
      <c r="L1158" s="4">
        <v>0</v>
      </c>
    </row>
    <row r="1159" spans="1:12">
      <c r="A1159" s="1">
        <v>5</v>
      </c>
      <c r="B1159">
        <v>2020</v>
      </c>
      <c r="C1159" s="48" t="str">
        <f t="shared" si="18"/>
        <v>MFY21</v>
      </c>
      <c r="D1159" t="s">
        <v>28</v>
      </c>
      <c r="E1159" t="s">
        <v>13</v>
      </c>
      <c r="F1159" t="s">
        <v>12</v>
      </c>
      <c r="G1159" s="4">
        <v>16.329999999999998</v>
      </c>
      <c r="H1159" s="4">
        <v>16.329999999999998</v>
      </c>
      <c r="I1159" s="4">
        <v>0</v>
      </c>
      <c r="J1159" s="4">
        <v>16.329999999999998</v>
      </c>
      <c r="K1159" s="4">
        <v>0</v>
      </c>
      <c r="L1159" s="4">
        <v>0</v>
      </c>
    </row>
    <row r="1160" spans="1:12">
      <c r="A1160" s="1">
        <v>6</v>
      </c>
      <c r="B1160">
        <v>2020</v>
      </c>
      <c r="C1160" s="48" t="str">
        <f t="shared" si="18"/>
        <v>MFY21</v>
      </c>
      <c r="D1160" t="s">
        <v>11</v>
      </c>
      <c r="E1160" t="s">
        <v>12</v>
      </c>
      <c r="F1160" t="s">
        <v>12</v>
      </c>
      <c r="G1160" s="4">
        <v>32201710.73</v>
      </c>
      <c r="H1160" s="4">
        <v>28701213.649999999</v>
      </c>
      <c r="I1160" s="4">
        <v>1439.72</v>
      </c>
      <c r="J1160" s="4">
        <v>28699164.390000001</v>
      </c>
      <c r="K1160" s="4">
        <v>609.54</v>
      </c>
      <c r="L1160" s="4">
        <v>0</v>
      </c>
    </row>
    <row r="1161" spans="1:12">
      <c r="A1161" s="1">
        <v>6</v>
      </c>
      <c r="B1161">
        <v>2020</v>
      </c>
      <c r="C1161" s="48" t="str">
        <f t="shared" si="18"/>
        <v>MFY21</v>
      </c>
      <c r="D1161" t="s">
        <v>11</v>
      </c>
      <c r="E1161" t="s">
        <v>13</v>
      </c>
      <c r="F1161" t="s">
        <v>12</v>
      </c>
      <c r="G1161" s="4">
        <v>158553.53</v>
      </c>
      <c r="H1161" s="4">
        <v>75939.7</v>
      </c>
      <c r="I1161" s="4">
        <v>0</v>
      </c>
      <c r="J1161" s="4">
        <v>75910.91</v>
      </c>
      <c r="K1161" s="4">
        <v>28.79</v>
      </c>
      <c r="L1161" s="4">
        <v>0</v>
      </c>
    </row>
    <row r="1162" spans="1:12">
      <c r="A1162" s="1">
        <v>6</v>
      </c>
      <c r="B1162">
        <v>2020</v>
      </c>
      <c r="C1162" s="48" t="str">
        <f t="shared" si="18"/>
        <v>MFY21</v>
      </c>
      <c r="D1162" t="s">
        <v>14</v>
      </c>
      <c r="E1162" t="s">
        <v>12</v>
      </c>
      <c r="F1162" t="s">
        <v>12</v>
      </c>
      <c r="G1162" s="4">
        <v>11600103.220000001</v>
      </c>
      <c r="H1162" s="4">
        <v>10841136.550000001</v>
      </c>
      <c r="I1162" s="4">
        <v>0</v>
      </c>
      <c r="J1162" s="4">
        <v>10840638.02</v>
      </c>
      <c r="K1162" s="4">
        <v>498.53</v>
      </c>
      <c r="L1162" s="4">
        <v>0</v>
      </c>
    </row>
    <row r="1163" spans="1:12">
      <c r="A1163" s="1">
        <v>6</v>
      </c>
      <c r="B1163">
        <v>2020</v>
      </c>
      <c r="C1163" s="48" t="str">
        <f t="shared" si="18"/>
        <v>MFY21</v>
      </c>
      <c r="D1163" t="s">
        <v>14</v>
      </c>
      <c r="E1163" t="s">
        <v>13</v>
      </c>
      <c r="F1163" t="s">
        <v>12</v>
      </c>
      <c r="G1163" s="4">
        <v>1111180.3400000001</v>
      </c>
      <c r="H1163" s="4">
        <v>709195.94</v>
      </c>
      <c r="I1163" s="4">
        <v>0</v>
      </c>
      <c r="J1163" s="4">
        <v>709195.94</v>
      </c>
      <c r="K1163" s="4">
        <v>0</v>
      </c>
      <c r="L1163" s="4">
        <v>0</v>
      </c>
    </row>
    <row r="1164" spans="1:12">
      <c r="A1164" s="1">
        <v>6</v>
      </c>
      <c r="B1164">
        <v>2020</v>
      </c>
      <c r="C1164" s="48" t="str">
        <f t="shared" si="18"/>
        <v>MFY21</v>
      </c>
      <c r="D1164" t="s">
        <v>15</v>
      </c>
      <c r="E1164" t="s">
        <v>12</v>
      </c>
      <c r="F1164" t="s">
        <v>12</v>
      </c>
      <c r="G1164" s="4">
        <v>1198081.44</v>
      </c>
      <c r="H1164" s="4">
        <v>1116915.72</v>
      </c>
      <c r="I1164" s="4">
        <v>0</v>
      </c>
      <c r="J1164" s="4">
        <v>1116915.72</v>
      </c>
      <c r="K1164" s="4">
        <v>0</v>
      </c>
      <c r="L1164" s="4">
        <v>0</v>
      </c>
    </row>
    <row r="1165" spans="1:12">
      <c r="A1165" s="1">
        <v>6</v>
      </c>
      <c r="B1165">
        <v>2020</v>
      </c>
      <c r="C1165" s="48" t="str">
        <f t="shared" si="18"/>
        <v>MFY21</v>
      </c>
      <c r="D1165" t="s">
        <v>15</v>
      </c>
      <c r="E1165" t="s">
        <v>13</v>
      </c>
      <c r="F1165" t="s">
        <v>12</v>
      </c>
      <c r="G1165" s="4">
        <v>21523.22</v>
      </c>
      <c r="H1165" s="4">
        <v>20542.79</v>
      </c>
      <c r="I1165" s="4">
        <v>0</v>
      </c>
      <c r="J1165" s="4">
        <v>20542.79</v>
      </c>
      <c r="K1165" s="4">
        <v>0</v>
      </c>
      <c r="L1165" s="4">
        <v>0</v>
      </c>
    </row>
    <row r="1166" spans="1:12">
      <c r="A1166" s="1">
        <v>6</v>
      </c>
      <c r="B1166">
        <v>2020</v>
      </c>
      <c r="C1166" s="48" t="str">
        <f t="shared" si="18"/>
        <v>MFY21</v>
      </c>
      <c r="D1166" t="s">
        <v>16</v>
      </c>
      <c r="E1166" t="s">
        <v>12</v>
      </c>
      <c r="F1166" t="s">
        <v>12</v>
      </c>
      <c r="G1166" s="4">
        <v>135899.14000000001</v>
      </c>
      <c r="H1166" s="4">
        <v>153763.09</v>
      </c>
      <c r="I1166" s="4">
        <v>0</v>
      </c>
      <c r="J1166" s="4">
        <v>153763.09</v>
      </c>
      <c r="K1166" s="4">
        <v>0</v>
      </c>
      <c r="L1166" s="4">
        <v>0</v>
      </c>
    </row>
    <row r="1167" spans="1:12">
      <c r="A1167" s="1">
        <v>6</v>
      </c>
      <c r="B1167">
        <v>2020</v>
      </c>
      <c r="C1167" s="48" t="str">
        <f t="shared" si="18"/>
        <v>MFY21</v>
      </c>
      <c r="D1167" t="s">
        <v>16</v>
      </c>
      <c r="E1167" t="s">
        <v>13</v>
      </c>
      <c r="F1167" t="s">
        <v>12</v>
      </c>
      <c r="G1167" s="4">
        <v>200051.11</v>
      </c>
      <c r="H1167" s="4">
        <v>149870.1</v>
      </c>
      <c r="I1167" s="4">
        <v>0</v>
      </c>
      <c r="J1167" s="4">
        <v>149870.1</v>
      </c>
      <c r="K1167" s="4">
        <v>0</v>
      </c>
      <c r="L1167" s="4">
        <v>0</v>
      </c>
    </row>
    <row r="1168" spans="1:12">
      <c r="A1168" s="1">
        <v>6</v>
      </c>
      <c r="B1168">
        <v>2020</v>
      </c>
      <c r="C1168" s="48" t="str">
        <f t="shared" si="18"/>
        <v>MFY21</v>
      </c>
      <c r="D1168" t="s">
        <v>17</v>
      </c>
      <c r="E1168" t="s">
        <v>12</v>
      </c>
      <c r="F1168" t="s">
        <v>12</v>
      </c>
      <c r="G1168" s="4">
        <v>1003285.21</v>
      </c>
      <c r="H1168" s="4">
        <v>1028610.87</v>
      </c>
      <c r="I1168" s="4">
        <v>0</v>
      </c>
      <c r="J1168" s="4">
        <v>1028610.87</v>
      </c>
      <c r="K1168" s="4">
        <v>0</v>
      </c>
      <c r="L1168" s="4">
        <v>0</v>
      </c>
    </row>
    <row r="1169" spans="1:12">
      <c r="A1169" s="1">
        <v>6</v>
      </c>
      <c r="B1169">
        <v>2020</v>
      </c>
      <c r="C1169" s="48" t="str">
        <f t="shared" si="18"/>
        <v>MFY21</v>
      </c>
      <c r="D1169" t="s">
        <v>17</v>
      </c>
      <c r="E1169" t="s">
        <v>13</v>
      </c>
      <c r="F1169" t="s">
        <v>12</v>
      </c>
      <c r="G1169" s="4">
        <v>44389.86</v>
      </c>
      <c r="H1169" s="4">
        <v>22912.13</v>
      </c>
      <c r="I1169" s="4">
        <v>0</v>
      </c>
      <c r="J1169" s="4">
        <v>22912.13</v>
      </c>
      <c r="K1169" s="4">
        <v>0</v>
      </c>
      <c r="L1169" s="4">
        <v>0</v>
      </c>
    </row>
    <row r="1170" spans="1:12">
      <c r="A1170" s="1">
        <v>6</v>
      </c>
      <c r="B1170">
        <v>2020</v>
      </c>
      <c r="C1170" s="48" t="str">
        <f t="shared" si="18"/>
        <v>MFY21</v>
      </c>
      <c r="D1170" t="s">
        <v>18</v>
      </c>
      <c r="E1170" t="s">
        <v>12</v>
      </c>
      <c r="F1170" t="s">
        <v>12</v>
      </c>
      <c r="G1170" s="4">
        <v>637700.74</v>
      </c>
      <c r="H1170" s="4">
        <v>614988.92000000004</v>
      </c>
      <c r="I1170" s="4">
        <v>0</v>
      </c>
      <c r="J1170" s="4">
        <v>614988.92000000004</v>
      </c>
      <c r="K1170" s="4">
        <v>0</v>
      </c>
      <c r="L1170" s="4">
        <v>0</v>
      </c>
    </row>
    <row r="1171" spans="1:12">
      <c r="A1171" s="1">
        <v>6</v>
      </c>
      <c r="B1171">
        <v>2020</v>
      </c>
      <c r="C1171" s="48" t="str">
        <f t="shared" si="18"/>
        <v>MFY21</v>
      </c>
      <c r="D1171" t="s">
        <v>18</v>
      </c>
      <c r="E1171" t="s">
        <v>13</v>
      </c>
      <c r="F1171" t="s">
        <v>12</v>
      </c>
      <c r="G1171" s="4">
        <v>4450.17</v>
      </c>
      <c r="H1171" s="4">
        <v>4278.67</v>
      </c>
      <c r="I1171" s="4">
        <v>0</v>
      </c>
      <c r="J1171" s="4">
        <v>4278.67</v>
      </c>
      <c r="K1171" s="4">
        <v>0</v>
      </c>
      <c r="L1171" s="4">
        <v>0</v>
      </c>
    </row>
    <row r="1172" spans="1:12">
      <c r="A1172" s="1">
        <v>6</v>
      </c>
      <c r="B1172">
        <v>2020</v>
      </c>
      <c r="C1172" s="48" t="str">
        <f t="shared" si="18"/>
        <v>MFY21</v>
      </c>
      <c r="D1172" t="s">
        <v>19</v>
      </c>
      <c r="E1172" t="s">
        <v>12</v>
      </c>
      <c r="F1172" t="s">
        <v>12</v>
      </c>
      <c r="G1172" s="4">
        <v>401260.92</v>
      </c>
      <c r="H1172" s="4">
        <v>401260.92</v>
      </c>
      <c r="I1172" s="4">
        <v>0</v>
      </c>
      <c r="J1172" s="4">
        <v>401260.92</v>
      </c>
      <c r="K1172" s="4">
        <v>0</v>
      </c>
      <c r="L1172" s="4">
        <v>0</v>
      </c>
    </row>
    <row r="1173" spans="1:12">
      <c r="A1173" s="1">
        <v>6</v>
      </c>
      <c r="B1173">
        <v>2020</v>
      </c>
      <c r="C1173" s="48" t="str">
        <f t="shared" si="18"/>
        <v>MFY21</v>
      </c>
      <c r="D1173" t="s">
        <v>19</v>
      </c>
      <c r="E1173" t="s">
        <v>13</v>
      </c>
      <c r="F1173" t="s">
        <v>12</v>
      </c>
      <c r="G1173" s="4">
        <v>17556.62</v>
      </c>
      <c r="H1173" s="4">
        <v>17556.62</v>
      </c>
      <c r="I1173" s="4">
        <v>0</v>
      </c>
      <c r="J1173" s="4">
        <v>17556.62</v>
      </c>
      <c r="K1173" s="4">
        <v>0</v>
      </c>
      <c r="L1173" s="4">
        <v>0</v>
      </c>
    </row>
    <row r="1174" spans="1:12">
      <c r="A1174" s="1">
        <v>6</v>
      </c>
      <c r="B1174">
        <v>2020</v>
      </c>
      <c r="C1174" s="48" t="str">
        <f t="shared" si="18"/>
        <v>MFY21</v>
      </c>
      <c r="D1174" t="s">
        <v>20</v>
      </c>
      <c r="E1174" t="s">
        <v>12</v>
      </c>
      <c r="F1174" t="s">
        <v>12</v>
      </c>
      <c r="G1174" s="4">
        <v>981761.18</v>
      </c>
      <c r="H1174" s="4">
        <v>861233.93</v>
      </c>
      <c r="I1174" s="4">
        <v>0</v>
      </c>
      <c r="J1174" s="4">
        <v>861212.91</v>
      </c>
      <c r="K1174" s="4">
        <v>21.02</v>
      </c>
      <c r="L1174" s="4">
        <v>0</v>
      </c>
    </row>
    <row r="1175" spans="1:12">
      <c r="A1175" s="1">
        <v>6</v>
      </c>
      <c r="B1175">
        <v>2020</v>
      </c>
      <c r="C1175" s="48" t="str">
        <f t="shared" si="18"/>
        <v>MFY21</v>
      </c>
      <c r="D1175" t="s">
        <v>21</v>
      </c>
      <c r="E1175" t="s">
        <v>12</v>
      </c>
      <c r="F1175" t="s">
        <v>12</v>
      </c>
      <c r="G1175" s="4">
        <v>2681221.5699999998</v>
      </c>
      <c r="H1175" s="4">
        <v>2649642.15</v>
      </c>
      <c r="I1175" s="4">
        <v>0</v>
      </c>
      <c r="J1175" s="4">
        <v>2649642.15</v>
      </c>
      <c r="K1175" s="4">
        <v>0</v>
      </c>
      <c r="L1175" s="4">
        <v>0</v>
      </c>
    </row>
    <row r="1176" spans="1:12">
      <c r="A1176" s="1">
        <v>6</v>
      </c>
      <c r="B1176">
        <v>2020</v>
      </c>
      <c r="C1176" s="48" t="str">
        <f t="shared" si="18"/>
        <v>MFY21</v>
      </c>
      <c r="D1176" t="s">
        <v>21</v>
      </c>
      <c r="E1176" t="s">
        <v>13</v>
      </c>
      <c r="F1176" t="s">
        <v>12</v>
      </c>
      <c r="G1176" s="4">
        <v>1146.3599999999999</v>
      </c>
      <c r="H1176" s="4">
        <v>1146.3599999999999</v>
      </c>
      <c r="I1176" s="4">
        <v>0</v>
      </c>
      <c r="J1176" s="4">
        <v>1146.3599999999999</v>
      </c>
      <c r="K1176" s="4">
        <v>0</v>
      </c>
      <c r="L1176" s="4">
        <v>0</v>
      </c>
    </row>
    <row r="1177" spans="1:12">
      <c r="A1177" s="1">
        <v>6</v>
      </c>
      <c r="B1177">
        <v>2020</v>
      </c>
      <c r="C1177" s="48" t="str">
        <f t="shared" si="18"/>
        <v>MFY21</v>
      </c>
      <c r="D1177" t="s">
        <v>22</v>
      </c>
      <c r="E1177" t="s">
        <v>12</v>
      </c>
      <c r="F1177" t="s">
        <v>12</v>
      </c>
      <c r="G1177" s="4">
        <v>111397.06</v>
      </c>
      <c r="H1177" s="4">
        <v>75834.41</v>
      </c>
      <c r="I1177" s="4">
        <v>0</v>
      </c>
      <c r="J1177" s="4">
        <v>75834.41</v>
      </c>
      <c r="K1177" s="4">
        <v>0</v>
      </c>
      <c r="L1177" s="4">
        <v>0</v>
      </c>
    </row>
    <row r="1178" spans="1:12">
      <c r="A1178" s="1">
        <v>6</v>
      </c>
      <c r="B1178">
        <v>2020</v>
      </c>
      <c r="C1178" s="48" t="str">
        <f t="shared" si="18"/>
        <v>MFY21</v>
      </c>
      <c r="D1178" t="s">
        <v>23</v>
      </c>
      <c r="E1178" t="s">
        <v>12</v>
      </c>
      <c r="F1178" t="s">
        <v>12</v>
      </c>
      <c r="G1178" s="4">
        <v>531167.23</v>
      </c>
      <c r="H1178" s="4">
        <v>529124.97</v>
      </c>
      <c r="I1178" s="4">
        <v>0</v>
      </c>
      <c r="J1178" s="4">
        <v>529124.97</v>
      </c>
      <c r="K1178" s="4">
        <v>0</v>
      </c>
      <c r="L1178" s="4">
        <v>0</v>
      </c>
    </row>
    <row r="1179" spans="1:12">
      <c r="A1179" s="1">
        <v>6</v>
      </c>
      <c r="B1179">
        <v>2020</v>
      </c>
      <c r="C1179" s="48" t="str">
        <f t="shared" si="18"/>
        <v>MFY21</v>
      </c>
      <c r="D1179" t="s">
        <v>23</v>
      </c>
      <c r="E1179" t="s">
        <v>13</v>
      </c>
      <c r="F1179" t="s">
        <v>12</v>
      </c>
      <c r="G1179" s="4">
        <v>8421.67</v>
      </c>
      <c r="H1179" s="4">
        <v>6750.55</v>
      </c>
      <c r="I1179" s="4">
        <v>0</v>
      </c>
      <c r="J1179" s="4">
        <v>6750.55</v>
      </c>
      <c r="K1179" s="4">
        <v>0</v>
      </c>
      <c r="L1179" s="4">
        <v>0</v>
      </c>
    </row>
    <row r="1180" spans="1:12">
      <c r="A1180" s="1">
        <v>6</v>
      </c>
      <c r="B1180">
        <v>2020</v>
      </c>
      <c r="C1180" s="48" t="str">
        <f t="shared" si="18"/>
        <v>MFY21</v>
      </c>
      <c r="D1180" t="s">
        <v>24</v>
      </c>
      <c r="E1180" t="s">
        <v>12</v>
      </c>
      <c r="F1180" t="s">
        <v>12</v>
      </c>
      <c r="G1180" s="4">
        <v>358.28</v>
      </c>
      <c r="H1180" s="4">
        <v>247.69</v>
      </c>
      <c r="I1180" s="4">
        <v>0</v>
      </c>
      <c r="J1180" s="4">
        <v>247.69</v>
      </c>
      <c r="K1180" s="4">
        <v>0</v>
      </c>
      <c r="L1180" s="4">
        <v>0</v>
      </c>
    </row>
    <row r="1181" spans="1:12">
      <c r="A1181" s="1">
        <v>6</v>
      </c>
      <c r="B1181">
        <v>2020</v>
      </c>
      <c r="C1181" s="48" t="str">
        <f t="shared" si="18"/>
        <v>MFY21</v>
      </c>
      <c r="D1181" t="s">
        <v>25</v>
      </c>
      <c r="E1181" t="s">
        <v>12</v>
      </c>
      <c r="F1181" t="s">
        <v>12</v>
      </c>
      <c r="G1181" s="4">
        <v>364534.45</v>
      </c>
      <c r="H1181" s="4">
        <v>340796.37</v>
      </c>
      <c r="I1181" s="4">
        <v>0</v>
      </c>
      <c r="J1181" s="4">
        <v>340796.37</v>
      </c>
      <c r="K1181" s="4">
        <v>0</v>
      </c>
      <c r="L1181" s="4">
        <v>0</v>
      </c>
    </row>
    <row r="1182" spans="1:12">
      <c r="A1182" s="1">
        <v>6</v>
      </c>
      <c r="B1182">
        <v>2020</v>
      </c>
      <c r="C1182" s="48" t="str">
        <f t="shared" si="18"/>
        <v>MFY21</v>
      </c>
      <c r="D1182" t="s">
        <v>25</v>
      </c>
      <c r="E1182" t="s">
        <v>13</v>
      </c>
      <c r="F1182" t="s">
        <v>12</v>
      </c>
      <c r="G1182" s="4">
        <v>554.91999999999996</v>
      </c>
      <c r="H1182" s="4">
        <v>536.78</v>
      </c>
      <c r="I1182" s="4">
        <v>0</v>
      </c>
      <c r="J1182" s="4">
        <v>536.78</v>
      </c>
      <c r="K1182" s="4">
        <v>0</v>
      </c>
      <c r="L1182" s="4">
        <v>0</v>
      </c>
    </row>
    <row r="1183" spans="1:12">
      <c r="A1183" s="1">
        <v>6</v>
      </c>
      <c r="B1183">
        <v>2020</v>
      </c>
      <c r="C1183" s="48" t="str">
        <f t="shared" si="18"/>
        <v>MFY21</v>
      </c>
      <c r="D1183" t="s">
        <v>26</v>
      </c>
      <c r="E1183" t="s">
        <v>12</v>
      </c>
      <c r="F1183" t="s">
        <v>12</v>
      </c>
      <c r="G1183" s="4">
        <v>1878310.51</v>
      </c>
      <c r="H1183" s="4">
        <v>10149.709999999999</v>
      </c>
      <c r="I1183" s="4">
        <v>0</v>
      </c>
      <c r="J1183" s="4">
        <v>10149.709999999999</v>
      </c>
      <c r="K1183" s="4">
        <v>0</v>
      </c>
      <c r="L1183" s="4">
        <v>0</v>
      </c>
    </row>
    <row r="1184" spans="1:12">
      <c r="A1184" s="1">
        <v>6</v>
      </c>
      <c r="B1184">
        <v>2020</v>
      </c>
      <c r="C1184" s="48" t="str">
        <f t="shared" si="18"/>
        <v>MFY21</v>
      </c>
      <c r="D1184" t="s">
        <v>26</v>
      </c>
      <c r="E1184" t="s">
        <v>12</v>
      </c>
      <c r="F1184" t="s">
        <v>13</v>
      </c>
      <c r="G1184" s="4">
        <v>1015137.88</v>
      </c>
      <c r="H1184" s="4">
        <v>0</v>
      </c>
      <c r="I1184" s="4">
        <v>0</v>
      </c>
      <c r="J1184" s="4">
        <v>0</v>
      </c>
      <c r="K1184" s="4">
        <v>0</v>
      </c>
      <c r="L1184" s="4">
        <v>0</v>
      </c>
    </row>
    <row r="1185" spans="1:12">
      <c r="A1185" s="1">
        <v>6</v>
      </c>
      <c r="B1185">
        <v>2020</v>
      </c>
      <c r="C1185" s="48" t="str">
        <f t="shared" si="18"/>
        <v>MFY21</v>
      </c>
      <c r="D1185" t="s">
        <v>26</v>
      </c>
      <c r="E1185" t="s">
        <v>13</v>
      </c>
      <c r="F1185" t="s">
        <v>12</v>
      </c>
      <c r="G1185" s="4">
        <v>148990.51999999999</v>
      </c>
      <c r="H1185" s="4">
        <v>259.63</v>
      </c>
      <c r="I1185" s="4">
        <v>0</v>
      </c>
      <c r="J1185" s="4">
        <v>259.63</v>
      </c>
      <c r="K1185" s="4">
        <v>0</v>
      </c>
      <c r="L1185" s="4">
        <v>0</v>
      </c>
    </row>
    <row r="1186" spans="1:12">
      <c r="A1186" s="1">
        <v>6</v>
      </c>
      <c r="B1186">
        <v>2020</v>
      </c>
      <c r="C1186" s="48" t="str">
        <f t="shared" si="18"/>
        <v>MFY21</v>
      </c>
      <c r="D1186" t="s">
        <v>26</v>
      </c>
      <c r="E1186" t="s">
        <v>13</v>
      </c>
      <c r="F1186" t="s">
        <v>13</v>
      </c>
      <c r="G1186" s="4">
        <v>1116.06</v>
      </c>
      <c r="H1186" s="4">
        <v>0</v>
      </c>
      <c r="I1186" s="4">
        <v>0</v>
      </c>
      <c r="J1186" s="4">
        <v>0</v>
      </c>
      <c r="K1186" s="4">
        <v>0</v>
      </c>
      <c r="L1186" s="4">
        <v>0</v>
      </c>
    </row>
    <row r="1187" spans="1:12">
      <c r="A1187" s="1">
        <v>6</v>
      </c>
      <c r="B1187">
        <v>2020</v>
      </c>
      <c r="C1187" s="48" t="str">
        <f t="shared" si="18"/>
        <v>MFY21</v>
      </c>
      <c r="D1187" t="s">
        <v>28</v>
      </c>
      <c r="E1187" t="s">
        <v>12</v>
      </c>
      <c r="F1187" t="s">
        <v>12</v>
      </c>
      <c r="G1187" s="4">
        <v>1579.23</v>
      </c>
      <c r="H1187" s="4">
        <v>1077.23</v>
      </c>
      <c r="I1187" s="4">
        <v>0</v>
      </c>
      <c r="J1187" s="4">
        <v>1077.23</v>
      </c>
      <c r="K1187" s="4">
        <v>0</v>
      </c>
      <c r="L1187" s="4">
        <v>0</v>
      </c>
    </row>
    <row r="1188" spans="1:12">
      <c r="A1188" s="1">
        <v>6</v>
      </c>
      <c r="B1188">
        <v>2020</v>
      </c>
      <c r="C1188" s="48" t="str">
        <f t="shared" si="18"/>
        <v>MFY21</v>
      </c>
      <c r="D1188" t="s">
        <v>28</v>
      </c>
      <c r="E1188" t="s">
        <v>13</v>
      </c>
      <c r="F1188" t="s">
        <v>12</v>
      </c>
      <c r="G1188" s="4">
        <v>16.329999999999998</v>
      </c>
      <c r="H1188" s="4">
        <v>16.329999999999998</v>
      </c>
      <c r="I1188" s="4">
        <v>0</v>
      </c>
      <c r="J1188" s="4">
        <v>16.329999999999998</v>
      </c>
      <c r="K1188" s="4">
        <v>0</v>
      </c>
      <c r="L1188" s="4">
        <v>0</v>
      </c>
    </row>
    <row r="1189" spans="1:12">
      <c r="A1189" s="1">
        <v>7</v>
      </c>
      <c r="B1189">
        <v>2020</v>
      </c>
      <c r="C1189" s="48" t="str">
        <f t="shared" si="18"/>
        <v>MFY21</v>
      </c>
      <c r="D1189" t="s">
        <v>11</v>
      </c>
      <c r="E1189" t="s">
        <v>12</v>
      </c>
      <c r="F1189" t="s">
        <v>12</v>
      </c>
      <c r="G1189" s="4">
        <v>32505890.120000001</v>
      </c>
      <c r="H1189" s="4">
        <v>28771145.09</v>
      </c>
      <c r="I1189" s="4">
        <v>169.88</v>
      </c>
      <c r="J1189" s="4">
        <v>28770232.399999999</v>
      </c>
      <c r="K1189" s="4">
        <v>742.81</v>
      </c>
      <c r="L1189" s="4">
        <v>0</v>
      </c>
    </row>
    <row r="1190" spans="1:12">
      <c r="A1190" s="1">
        <v>7</v>
      </c>
      <c r="B1190">
        <v>2020</v>
      </c>
      <c r="C1190" s="48" t="str">
        <f t="shared" si="18"/>
        <v>MFY21</v>
      </c>
      <c r="D1190" t="s">
        <v>11</v>
      </c>
      <c r="E1190" t="s">
        <v>13</v>
      </c>
      <c r="F1190" t="s">
        <v>12</v>
      </c>
      <c r="G1190" s="4">
        <v>161188.60999999999</v>
      </c>
      <c r="H1190" s="4">
        <v>75667.88</v>
      </c>
      <c r="I1190" s="4">
        <v>0</v>
      </c>
      <c r="J1190" s="4">
        <v>75639.09</v>
      </c>
      <c r="K1190" s="4">
        <v>28.79</v>
      </c>
      <c r="L1190" s="4">
        <v>0</v>
      </c>
    </row>
    <row r="1191" spans="1:12">
      <c r="A1191" s="1">
        <v>7</v>
      </c>
      <c r="B1191">
        <v>2020</v>
      </c>
      <c r="C1191" s="48" t="str">
        <f t="shared" si="18"/>
        <v>MFY21</v>
      </c>
      <c r="D1191" t="s">
        <v>14</v>
      </c>
      <c r="E1191" t="s">
        <v>12</v>
      </c>
      <c r="F1191" t="s">
        <v>12</v>
      </c>
      <c r="G1191" s="4">
        <v>12286181.789999999</v>
      </c>
      <c r="H1191" s="4">
        <v>11578382.220000001</v>
      </c>
      <c r="I1191" s="4">
        <v>0</v>
      </c>
      <c r="J1191" s="4">
        <v>11577930.43</v>
      </c>
      <c r="K1191" s="4">
        <v>451.79</v>
      </c>
      <c r="L1191" s="4">
        <v>0</v>
      </c>
    </row>
    <row r="1192" spans="1:12">
      <c r="A1192" s="1">
        <v>7</v>
      </c>
      <c r="B1192">
        <v>2020</v>
      </c>
      <c r="C1192" s="48" t="str">
        <f t="shared" si="18"/>
        <v>MFY21</v>
      </c>
      <c r="D1192" t="s">
        <v>14</v>
      </c>
      <c r="E1192" t="s">
        <v>13</v>
      </c>
      <c r="F1192" t="s">
        <v>12</v>
      </c>
      <c r="G1192" s="4">
        <v>1060126.33</v>
      </c>
      <c r="H1192" s="4">
        <v>695177.27</v>
      </c>
      <c r="I1192" s="4">
        <v>0</v>
      </c>
      <c r="J1192" s="4">
        <v>695177.27</v>
      </c>
      <c r="K1192" s="4">
        <v>0</v>
      </c>
      <c r="L1192" s="4">
        <v>0</v>
      </c>
    </row>
    <row r="1193" spans="1:12">
      <c r="A1193" s="1">
        <v>7</v>
      </c>
      <c r="B1193">
        <v>2020</v>
      </c>
      <c r="C1193" s="48" t="str">
        <f t="shared" si="18"/>
        <v>MFY21</v>
      </c>
      <c r="D1193" t="s">
        <v>15</v>
      </c>
      <c r="E1193" t="s">
        <v>12</v>
      </c>
      <c r="F1193" t="s">
        <v>12</v>
      </c>
      <c r="G1193" s="4">
        <v>1132498.3500000001</v>
      </c>
      <c r="H1193" s="4">
        <v>1147241.8400000001</v>
      </c>
      <c r="I1193" s="4">
        <v>0</v>
      </c>
      <c r="J1193" s="4">
        <v>1147241.8400000001</v>
      </c>
      <c r="K1193" s="4">
        <v>0</v>
      </c>
      <c r="L1193" s="4">
        <v>0</v>
      </c>
    </row>
    <row r="1194" spans="1:12">
      <c r="A1194" s="1">
        <v>7</v>
      </c>
      <c r="B1194">
        <v>2020</v>
      </c>
      <c r="C1194" s="48" t="str">
        <f t="shared" si="18"/>
        <v>MFY21</v>
      </c>
      <c r="D1194" t="s">
        <v>15</v>
      </c>
      <c r="E1194" t="s">
        <v>13</v>
      </c>
      <c r="F1194" t="s">
        <v>12</v>
      </c>
      <c r="G1194" s="4">
        <v>34222.71</v>
      </c>
      <c r="H1194" s="4">
        <v>33242.28</v>
      </c>
      <c r="I1194" s="4">
        <v>0</v>
      </c>
      <c r="J1194" s="4">
        <v>33242.28</v>
      </c>
      <c r="K1194" s="4">
        <v>0</v>
      </c>
      <c r="L1194" s="4">
        <v>0</v>
      </c>
    </row>
    <row r="1195" spans="1:12">
      <c r="A1195" s="1">
        <v>7</v>
      </c>
      <c r="B1195">
        <v>2020</v>
      </c>
      <c r="C1195" s="48" t="str">
        <f t="shared" si="18"/>
        <v>MFY21</v>
      </c>
      <c r="D1195" t="s">
        <v>16</v>
      </c>
      <c r="E1195" t="s">
        <v>12</v>
      </c>
      <c r="F1195" t="s">
        <v>12</v>
      </c>
      <c r="G1195" s="4">
        <v>170468.96</v>
      </c>
      <c r="H1195" s="4">
        <v>164594.39000000001</v>
      </c>
      <c r="I1195" s="4">
        <v>0</v>
      </c>
      <c r="J1195" s="4">
        <v>164594.39000000001</v>
      </c>
      <c r="K1195" s="4">
        <v>0</v>
      </c>
      <c r="L1195" s="4">
        <v>0</v>
      </c>
    </row>
    <row r="1196" spans="1:12">
      <c r="A1196" s="1">
        <v>7</v>
      </c>
      <c r="B1196">
        <v>2020</v>
      </c>
      <c r="C1196" s="48" t="str">
        <f t="shared" si="18"/>
        <v>MFY21</v>
      </c>
      <c r="D1196" t="s">
        <v>16</v>
      </c>
      <c r="E1196" t="s">
        <v>13</v>
      </c>
      <c r="F1196" t="s">
        <v>12</v>
      </c>
      <c r="G1196" s="4">
        <v>192031.76</v>
      </c>
      <c r="H1196" s="4">
        <v>148730.45000000001</v>
      </c>
      <c r="I1196" s="4">
        <v>0</v>
      </c>
      <c r="J1196" s="4">
        <v>148730.45000000001</v>
      </c>
      <c r="K1196" s="4">
        <v>0</v>
      </c>
      <c r="L1196" s="4">
        <v>0</v>
      </c>
    </row>
    <row r="1197" spans="1:12">
      <c r="A1197" s="1">
        <v>7</v>
      </c>
      <c r="B1197">
        <v>2020</v>
      </c>
      <c r="C1197" s="48" t="str">
        <f t="shared" si="18"/>
        <v>MFY21</v>
      </c>
      <c r="D1197" t="s">
        <v>17</v>
      </c>
      <c r="E1197" t="s">
        <v>12</v>
      </c>
      <c r="F1197" t="s">
        <v>12</v>
      </c>
      <c r="G1197" s="4">
        <v>1106010.8400000001</v>
      </c>
      <c r="H1197" s="4">
        <v>1099820.72</v>
      </c>
      <c r="I1197" s="4">
        <v>0</v>
      </c>
      <c r="J1197" s="4">
        <v>1099820.72</v>
      </c>
      <c r="K1197" s="4">
        <v>0</v>
      </c>
      <c r="L1197" s="4">
        <v>0</v>
      </c>
    </row>
    <row r="1198" spans="1:12">
      <c r="A1198" s="1">
        <v>7</v>
      </c>
      <c r="B1198">
        <v>2020</v>
      </c>
      <c r="C1198" s="48" t="str">
        <f t="shared" si="18"/>
        <v>MFY21</v>
      </c>
      <c r="D1198" t="s">
        <v>17</v>
      </c>
      <c r="E1198" t="s">
        <v>13</v>
      </c>
      <c r="F1198" t="s">
        <v>12</v>
      </c>
      <c r="G1198" s="4">
        <v>44389.36</v>
      </c>
      <c r="H1198" s="4">
        <v>22914.11</v>
      </c>
      <c r="I1198" s="4">
        <v>0</v>
      </c>
      <c r="J1198" s="4">
        <v>22914.11</v>
      </c>
      <c r="K1198" s="4">
        <v>0</v>
      </c>
      <c r="L1198" s="4">
        <v>0</v>
      </c>
    </row>
    <row r="1199" spans="1:12">
      <c r="A1199" s="1">
        <v>7</v>
      </c>
      <c r="B1199">
        <v>2020</v>
      </c>
      <c r="C1199" s="48" t="str">
        <f t="shared" si="18"/>
        <v>MFY21</v>
      </c>
      <c r="D1199" t="s">
        <v>18</v>
      </c>
      <c r="E1199" t="s">
        <v>12</v>
      </c>
      <c r="F1199" t="s">
        <v>12</v>
      </c>
      <c r="G1199" s="4">
        <v>680235.56</v>
      </c>
      <c r="H1199" s="4">
        <v>678559.69</v>
      </c>
      <c r="I1199" s="4">
        <v>0</v>
      </c>
      <c r="J1199" s="4">
        <v>678559.69</v>
      </c>
      <c r="K1199" s="4">
        <v>0</v>
      </c>
      <c r="L1199" s="4">
        <v>0</v>
      </c>
    </row>
    <row r="1200" spans="1:12">
      <c r="A1200" s="1">
        <v>7</v>
      </c>
      <c r="B1200">
        <v>2020</v>
      </c>
      <c r="C1200" s="48" t="str">
        <f t="shared" si="18"/>
        <v>MFY21</v>
      </c>
      <c r="D1200" t="s">
        <v>18</v>
      </c>
      <c r="E1200" t="s">
        <v>13</v>
      </c>
      <c r="F1200" t="s">
        <v>12</v>
      </c>
      <c r="G1200" s="4">
        <v>4450.17</v>
      </c>
      <c r="H1200" s="4">
        <v>4278.67</v>
      </c>
      <c r="I1200" s="4">
        <v>0</v>
      </c>
      <c r="J1200" s="4">
        <v>4278.67</v>
      </c>
      <c r="K1200" s="4">
        <v>0</v>
      </c>
      <c r="L1200" s="4">
        <v>0</v>
      </c>
    </row>
    <row r="1201" spans="1:12">
      <c r="A1201" s="1">
        <v>7</v>
      </c>
      <c r="B1201">
        <v>2020</v>
      </c>
      <c r="C1201" s="48" t="str">
        <f t="shared" si="18"/>
        <v>MFY21</v>
      </c>
      <c r="D1201" t="s">
        <v>19</v>
      </c>
      <c r="E1201" t="s">
        <v>12</v>
      </c>
      <c r="F1201" t="s">
        <v>12</v>
      </c>
      <c r="G1201" s="4">
        <v>408097.32</v>
      </c>
      <c r="H1201" s="4">
        <v>370798.8</v>
      </c>
      <c r="I1201" s="4">
        <v>0</v>
      </c>
      <c r="J1201" s="4">
        <v>370798.8</v>
      </c>
      <c r="K1201" s="4">
        <v>0</v>
      </c>
      <c r="L1201" s="4">
        <v>0</v>
      </c>
    </row>
    <row r="1202" spans="1:12">
      <c r="A1202" s="1">
        <v>7</v>
      </c>
      <c r="B1202">
        <v>2020</v>
      </c>
      <c r="C1202" s="48" t="str">
        <f t="shared" si="18"/>
        <v>MFY21</v>
      </c>
      <c r="D1202" t="s">
        <v>19</v>
      </c>
      <c r="E1202" t="s">
        <v>13</v>
      </c>
      <c r="F1202" t="s">
        <v>12</v>
      </c>
      <c r="G1202" s="4">
        <v>17194.41</v>
      </c>
      <c r="H1202" s="4">
        <v>16803.080000000002</v>
      </c>
      <c r="I1202" s="4">
        <v>0</v>
      </c>
      <c r="J1202" s="4">
        <v>16803.080000000002</v>
      </c>
      <c r="K1202" s="4">
        <v>0</v>
      </c>
      <c r="L1202" s="4">
        <v>0</v>
      </c>
    </row>
    <row r="1203" spans="1:12">
      <c r="A1203" s="1">
        <v>7</v>
      </c>
      <c r="B1203">
        <v>2020</v>
      </c>
      <c r="C1203" s="48" t="str">
        <f t="shared" si="18"/>
        <v>MFY21</v>
      </c>
      <c r="D1203" t="s">
        <v>20</v>
      </c>
      <c r="E1203" t="s">
        <v>12</v>
      </c>
      <c r="F1203" t="s">
        <v>12</v>
      </c>
      <c r="G1203" s="4">
        <v>995062.06</v>
      </c>
      <c r="H1203" s="4">
        <v>864562.87</v>
      </c>
      <c r="I1203" s="4">
        <v>0</v>
      </c>
      <c r="J1203" s="4">
        <v>864541.85</v>
      </c>
      <c r="K1203" s="4">
        <v>21.02</v>
      </c>
      <c r="L1203" s="4">
        <v>0</v>
      </c>
    </row>
    <row r="1204" spans="1:12">
      <c r="A1204" s="1">
        <v>7</v>
      </c>
      <c r="B1204">
        <v>2020</v>
      </c>
      <c r="C1204" s="48" t="str">
        <f t="shared" si="18"/>
        <v>MFY21</v>
      </c>
      <c r="D1204" t="s">
        <v>21</v>
      </c>
      <c r="E1204" t="s">
        <v>12</v>
      </c>
      <c r="F1204" t="s">
        <v>12</v>
      </c>
      <c r="G1204" s="4">
        <v>3391288.11</v>
      </c>
      <c r="H1204" s="4">
        <v>3337967.93</v>
      </c>
      <c r="I1204" s="4">
        <v>0</v>
      </c>
      <c r="J1204" s="4">
        <v>3337967.93</v>
      </c>
      <c r="K1204" s="4">
        <v>0</v>
      </c>
      <c r="L1204" s="4">
        <v>0</v>
      </c>
    </row>
    <row r="1205" spans="1:12">
      <c r="A1205" s="1">
        <v>7</v>
      </c>
      <c r="B1205">
        <v>2020</v>
      </c>
      <c r="C1205" s="48" t="str">
        <f t="shared" si="18"/>
        <v>MFY21</v>
      </c>
      <c r="D1205" t="s">
        <v>21</v>
      </c>
      <c r="E1205" t="s">
        <v>13</v>
      </c>
      <c r="F1205" t="s">
        <v>12</v>
      </c>
      <c r="G1205" s="4">
        <v>1146.3599999999999</v>
      </c>
      <c r="H1205" s="4">
        <v>1146.3599999999999</v>
      </c>
      <c r="I1205" s="4">
        <v>0</v>
      </c>
      <c r="J1205" s="4">
        <v>1146.3599999999999</v>
      </c>
      <c r="K1205" s="4">
        <v>0</v>
      </c>
      <c r="L1205" s="4">
        <v>0</v>
      </c>
    </row>
    <row r="1206" spans="1:12">
      <c r="A1206" s="1">
        <v>7</v>
      </c>
      <c r="B1206">
        <v>2020</v>
      </c>
      <c r="C1206" s="48" t="str">
        <f t="shared" si="18"/>
        <v>MFY21</v>
      </c>
      <c r="D1206" t="s">
        <v>22</v>
      </c>
      <c r="E1206" t="s">
        <v>12</v>
      </c>
      <c r="F1206" t="s">
        <v>12</v>
      </c>
      <c r="G1206" s="4">
        <v>108437.77</v>
      </c>
      <c r="H1206" s="4">
        <v>98483.72</v>
      </c>
      <c r="I1206" s="4">
        <v>652.28</v>
      </c>
      <c r="J1206" s="4">
        <v>97831.44</v>
      </c>
      <c r="K1206" s="4">
        <v>0</v>
      </c>
      <c r="L1206" s="4">
        <v>0</v>
      </c>
    </row>
    <row r="1207" spans="1:12">
      <c r="A1207" s="1">
        <v>7</v>
      </c>
      <c r="B1207">
        <v>2020</v>
      </c>
      <c r="C1207" s="48" t="str">
        <f t="shared" si="18"/>
        <v>MFY21</v>
      </c>
      <c r="D1207" t="s">
        <v>23</v>
      </c>
      <c r="E1207" t="s">
        <v>12</v>
      </c>
      <c r="F1207" t="s">
        <v>12</v>
      </c>
      <c r="G1207" s="4">
        <v>555858.13</v>
      </c>
      <c r="H1207" s="4">
        <v>553501.9</v>
      </c>
      <c r="I1207" s="4">
        <v>0</v>
      </c>
      <c r="J1207" s="4">
        <v>553501.9</v>
      </c>
      <c r="K1207" s="4">
        <v>0</v>
      </c>
      <c r="L1207" s="4">
        <v>0</v>
      </c>
    </row>
    <row r="1208" spans="1:12">
      <c r="A1208" s="1">
        <v>7</v>
      </c>
      <c r="B1208">
        <v>2020</v>
      </c>
      <c r="C1208" s="48" t="str">
        <f t="shared" si="18"/>
        <v>MFY21</v>
      </c>
      <c r="D1208" t="s">
        <v>23</v>
      </c>
      <c r="E1208" t="s">
        <v>13</v>
      </c>
      <c r="F1208" t="s">
        <v>12</v>
      </c>
      <c r="G1208" s="4">
        <v>8421.67</v>
      </c>
      <c r="H1208" s="4">
        <v>7034.58</v>
      </c>
      <c r="I1208" s="4">
        <v>0</v>
      </c>
      <c r="J1208" s="4">
        <v>7034.58</v>
      </c>
      <c r="K1208" s="4">
        <v>0</v>
      </c>
      <c r="L1208" s="4">
        <v>0</v>
      </c>
    </row>
    <row r="1209" spans="1:12">
      <c r="A1209" s="1">
        <v>7</v>
      </c>
      <c r="B1209">
        <v>2020</v>
      </c>
      <c r="C1209" s="48" t="str">
        <f t="shared" si="18"/>
        <v>MFY21</v>
      </c>
      <c r="D1209" t="s">
        <v>24</v>
      </c>
      <c r="E1209" t="s">
        <v>12</v>
      </c>
      <c r="F1209" t="s">
        <v>12</v>
      </c>
      <c r="G1209" s="4">
        <v>373.86</v>
      </c>
      <c r="H1209" s="4">
        <v>271.06</v>
      </c>
      <c r="I1209" s="4">
        <v>0</v>
      </c>
      <c r="J1209" s="4">
        <v>271.06</v>
      </c>
      <c r="K1209" s="4">
        <v>0</v>
      </c>
      <c r="L1209" s="4">
        <v>0</v>
      </c>
    </row>
    <row r="1210" spans="1:12">
      <c r="A1210" s="1">
        <v>7</v>
      </c>
      <c r="B1210">
        <v>2020</v>
      </c>
      <c r="C1210" s="48" t="str">
        <f t="shared" si="18"/>
        <v>MFY21</v>
      </c>
      <c r="D1210" t="s">
        <v>25</v>
      </c>
      <c r="E1210" t="s">
        <v>12</v>
      </c>
      <c r="F1210" t="s">
        <v>12</v>
      </c>
      <c r="G1210" s="4">
        <v>397427.55</v>
      </c>
      <c r="H1210" s="4">
        <v>366547.11</v>
      </c>
      <c r="I1210" s="4">
        <v>0</v>
      </c>
      <c r="J1210" s="4">
        <v>366547.11</v>
      </c>
      <c r="K1210" s="4">
        <v>0</v>
      </c>
      <c r="L1210" s="4">
        <v>0</v>
      </c>
    </row>
    <row r="1211" spans="1:12">
      <c r="A1211" s="1">
        <v>7</v>
      </c>
      <c r="B1211">
        <v>2020</v>
      </c>
      <c r="C1211" s="48" t="str">
        <f t="shared" si="18"/>
        <v>MFY21</v>
      </c>
      <c r="D1211" t="s">
        <v>25</v>
      </c>
      <c r="E1211" t="s">
        <v>13</v>
      </c>
      <c r="F1211" t="s">
        <v>12</v>
      </c>
      <c r="G1211" s="4">
        <v>554.91999999999996</v>
      </c>
      <c r="H1211" s="4">
        <v>536.78</v>
      </c>
      <c r="I1211" s="4">
        <v>0</v>
      </c>
      <c r="J1211" s="4">
        <v>536.78</v>
      </c>
      <c r="K1211" s="4">
        <v>0</v>
      </c>
      <c r="L1211" s="4">
        <v>0</v>
      </c>
    </row>
    <row r="1212" spans="1:12">
      <c r="A1212" s="1">
        <v>7</v>
      </c>
      <c r="B1212">
        <v>2020</v>
      </c>
      <c r="C1212" s="48" t="str">
        <f t="shared" si="18"/>
        <v>MFY21</v>
      </c>
      <c r="D1212" t="s">
        <v>26</v>
      </c>
      <c r="E1212" t="s">
        <v>12</v>
      </c>
      <c r="F1212" t="s">
        <v>12</v>
      </c>
      <c r="G1212" s="4">
        <v>2132037.0299999998</v>
      </c>
      <c r="H1212" s="4">
        <v>15113.37</v>
      </c>
      <c r="I1212" s="4">
        <v>0</v>
      </c>
      <c r="J1212" s="4">
        <v>15113.37</v>
      </c>
      <c r="K1212" s="4">
        <v>0</v>
      </c>
      <c r="L1212" s="4">
        <v>0</v>
      </c>
    </row>
    <row r="1213" spans="1:12">
      <c r="A1213" s="1">
        <v>7</v>
      </c>
      <c r="B1213">
        <v>2020</v>
      </c>
      <c r="C1213" s="48" t="str">
        <f t="shared" si="18"/>
        <v>MFY21</v>
      </c>
      <c r="D1213" t="s">
        <v>26</v>
      </c>
      <c r="E1213" t="s">
        <v>12</v>
      </c>
      <c r="F1213" t="s">
        <v>13</v>
      </c>
      <c r="G1213" s="4">
        <v>1300995.21</v>
      </c>
      <c r="H1213" s="4">
        <v>0</v>
      </c>
      <c r="I1213" s="4">
        <v>0</v>
      </c>
      <c r="J1213" s="4">
        <v>0</v>
      </c>
      <c r="K1213" s="4">
        <v>0</v>
      </c>
      <c r="L1213" s="4">
        <v>0</v>
      </c>
    </row>
    <row r="1214" spans="1:12">
      <c r="A1214" s="1">
        <v>7</v>
      </c>
      <c r="B1214">
        <v>2020</v>
      </c>
      <c r="C1214" s="48" t="str">
        <f t="shared" si="18"/>
        <v>MFY21</v>
      </c>
      <c r="D1214" t="s">
        <v>26</v>
      </c>
      <c r="E1214" t="s">
        <v>13</v>
      </c>
      <c r="F1214" t="s">
        <v>12</v>
      </c>
      <c r="G1214" s="4">
        <v>149962.82</v>
      </c>
      <c r="H1214" s="4">
        <v>5346.35</v>
      </c>
      <c r="I1214" s="4">
        <v>0</v>
      </c>
      <c r="J1214" s="4">
        <v>5346.35</v>
      </c>
      <c r="K1214" s="4">
        <v>0</v>
      </c>
      <c r="L1214" s="4">
        <v>0</v>
      </c>
    </row>
    <row r="1215" spans="1:12">
      <c r="A1215" s="1">
        <v>7</v>
      </c>
      <c r="B1215">
        <v>2020</v>
      </c>
      <c r="C1215" s="48" t="str">
        <f t="shared" si="18"/>
        <v>MFY21</v>
      </c>
      <c r="D1215" t="s">
        <v>26</v>
      </c>
      <c r="E1215" t="s">
        <v>13</v>
      </c>
      <c r="F1215" t="s">
        <v>13</v>
      </c>
      <c r="G1215" s="4">
        <v>1116.06</v>
      </c>
      <c r="H1215" s="4">
        <v>0</v>
      </c>
      <c r="I1215" s="4">
        <v>0</v>
      </c>
      <c r="J1215" s="4">
        <v>0</v>
      </c>
      <c r="K1215" s="4">
        <v>0</v>
      </c>
      <c r="L1215" s="4">
        <v>0</v>
      </c>
    </row>
    <row r="1216" spans="1:12">
      <c r="A1216" s="1">
        <v>7</v>
      </c>
      <c r="B1216">
        <v>2020</v>
      </c>
      <c r="C1216" s="48" t="str">
        <f t="shared" si="18"/>
        <v>MFY21</v>
      </c>
      <c r="D1216" t="s">
        <v>28</v>
      </c>
      <c r="E1216" t="s">
        <v>12</v>
      </c>
      <c r="F1216" t="s">
        <v>12</v>
      </c>
      <c r="G1216" s="4">
        <v>55353.760000000002</v>
      </c>
      <c r="H1216" s="4">
        <v>1162.92</v>
      </c>
      <c r="I1216" s="4">
        <v>0</v>
      </c>
      <c r="J1216" s="4">
        <v>1162.92</v>
      </c>
      <c r="K1216" s="4">
        <v>0</v>
      </c>
      <c r="L1216" s="4">
        <v>0</v>
      </c>
    </row>
    <row r="1217" spans="1:12">
      <c r="A1217" s="1">
        <v>7</v>
      </c>
      <c r="B1217">
        <v>2020</v>
      </c>
      <c r="C1217" s="48" t="str">
        <f t="shared" si="18"/>
        <v>MFY21</v>
      </c>
      <c r="D1217" t="s">
        <v>28</v>
      </c>
      <c r="E1217" t="s">
        <v>13</v>
      </c>
      <c r="F1217" t="s">
        <v>12</v>
      </c>
      <c r="G1217" s="4">
        <v>16.329999999999998</v>
      </c>
      <c r="H1217" s="4">
        <v>16.329999999999998</v>
      </c>
      <c r="I1217" s="4">
        <v>0</v>
      </c>
      <c r="J1217" s="4">
        <v>16.329999999999998</v>
      </c>
      <c r="K1217" s="4">
        <v>0</v>
      </c>
      <c r="L1217" s="4">
        <v>0</v>
      </c>
    </row>
    <row r="1218" spans="1:12">
      <c r="A1218" s="1">
        <v>8</v>
      </c>
      <c r="B1218">
        <v>2020</v>
      </c>
      <c r="C1218" s="48" t="str">
        <f t="shared" si="18"/>
        <v>MFY21</v>
      </c>
      <c r="D1218" t="s">
        <v>11</v>
      </c>
      <c r="E1218" t="s">
        <v>12</v>
      </c>
      <c r="F1218" t="s">
        <v>12</v>
      </c>
      <c r="G1218" s="4">
        <v>33892180.439999998</v>
      </c>
      <c r="H1218" s="4">
        <v>29585682.120000001</v>
      </c>
      <c r="I1218" s="4">
        <v>3960.29</v>
      </c>
      <c r="J1218" s="4">
        <v>29580880.18</v>
      </c>
      <c r="K1218" s="4">
        <v>841.65</v>
      </c>
      <c r="L1218" s="4">
        <v>0</v>
      </c>
    </row>
    <row r="1219" spans="1:12">
      <c r="A1219" s="1">
        <v>8</v>
      </c>
      <c r="B1219">
        <v>2020</v>
      </c>
      <c r="C1219" s="48" t="str">
        <f t="shared" ref="C1219:C1282" si="19">"MFY"&amp;IF(A1219&lt;2,RIGHT(B1219,2),RIGHT(B1219+1,2))</f>
        <v>MFY21</v>
      </c>
      <c r="D1219" t="s">
        <v>11</v>
      </c>
      <c r="E1219" t="s">
        <v>13</v>
      </c>
      <c r="F1219" t="s">
        <v>12</v>
      </c>
      <c r="G1219" s="4">
        <v>127003.85</v>
      </c>
      <c r="H1219" s="4">
        <v>72398.820000000007</v>
      </c>
      <c r="I1219" s="4">
        <v>0</v>
      </c>
      <c r="J1219" s="4">
        <v>72370.03</v>
      </c>
      <c r="K1219" s="4">
        <v>28.79</v>
      </c>
      <c r="L1219" s="4">
        <v>0</v>
      </c>
    </row>
    <row r="1220" spans="1:12">
      <c r="A1220" s="1">
        <v>8</v>
      </c>
      <c r="B1220">
        <v>2020</v>
      </c>
      <c r="C1220" s="48" t="str">
        <f t="shared" si="19"/>
        <v>MFY21</v>
      </c>
      <c r="D1220" t="s">
        <v>14</v>
      </c>
      <c r="E1220" t="s">
        <v>12</v>
      </c>
      <c r="F1220" t="s">
        <v>12</v>
      </c>
      <c r="G1220" s="4">
        <v>13798890.09</v>
      </c>
      <c r="H1220" s="4">
        <v>12986996.58</v>
      </c>
      <c r="I1220" s="4">
        <v>0</v>
      </c>
      <c r="J1220" s="4">
        <v>12986521.42</v>
      </c>
      <c r="K1220" s="4">
        <v>475.16</v>
      </c>
      <c r="L1220" s="4">
        <v>0</v>
      </c>
    </row>
    <row r="1221" spans="1:12">
      <c r="A1221" s="1">
        <v>8</v>
      </c>
      <c r="B1221">
        <v>2020</v>
      </c>
      <c r="C1221" s="48" t="str">
        <f t="shared" si="19"/>
        <v>MFY21</v>
      </c>
      <c r="D1221" t="s">
        <v>14</v>
      </c>
      <c r="E1221" t="s">
        <v>13</v>
      </c>
      <c r="F1221" t="s">
        <v>12</v>
      </c>
      <c r="G1221" s="4">
        <v>1057298.22</v>
      </c>
      <c r="H1221" s="4">
        <v>681608.19</v>
      </c>
      <c r="I1221" s="4">
        <v>0</v>
      </c>
      <c r="J1221" s="4">
        <v>681575.53</v>
      </c>
      <c r="K1221" s="4">
        <v>32.659999999999997</v>
      </c>
      <c r="L1221" s="4">
        <v>0</v>
      </c>
    </row>
    <row r="1222" spans="1:12">
      <c r="A1222" s="1">
        <v>8</v>
      </c>
      <c r="B1222">
        <v>2020</v>
      </c>
      <c r="C1222" s="48" t="str">
        <f t="shared" si="19"/>
        <v>MFY21</v>
      </c>
      <c r="D1222" t="s">
        <v>15</v>
      </c>
      <c r="E1222" t="s">
        <v>12</v>
      </c>
      <c r="F1222" t="s">
        <v>12</v>
      </c>
      <c r="G1222" s="4">
        <v>1307140.6200000001</v>
      </c>
      <c r="H1222" s="4">
        <v>1258272.71</v>
      </c>
      <c r="I1222" s="4">
        <v>0</v>
      </c>
      <c r="J1222" s="4">
        <v>1258272.71</v>
      </c>
      <c r="K1222" s="4">
        <v>0</v>
      </c>
      <c r="L1222" s="4">
        <v>0</v>
      </c>
    </row>
    <row r="1223" spans="1:12">
      <c r="A1223" s="1">
        <v>8</v>
      </c>
      <c r="B1223">
        <v>2020</v>
      </c>
      <c r="C1223" s="48" t="str">
        <f t="shared" si="19"/>
        <v>MFY21</v>
      </c>
      <c r="D1223" t="s">
        <v>15</v>
      </c>
      <c r="E1223" t="s">
        <v>13</v>
      </c>
      <c r="F1223" t="s">
        <v>12</v>
      </c>
      <c r="G1223" s="4">
        <v>28235.71</v>
      </c>
      <c r="H1223" s="4">
        <v>27255.279999999999</v>
      </c>
      <c r="I1223" s="4">
        <v>0</v>
      </c>
      <c r="J1223" s="4">
        <v>27255.279999999999</v>
      </c>
      <c r="K1223" s="4">
        <v>0</v>
      </c>
      <c r="L1223" s="4">
        <v>0</v>
      </c>
    </row>
    <row r="1224" spans="1:12">
      <c r="A1224" s="1">
        <v>8</v>
      </c>
      <c r="B1224">
        <v>2020</v>
      </c>
      <c r="C1224" s="48" t="str">
        <f t="shared" si="19"/>
        <v>MFY21</v>
      </c>
      <c r="D1224" t="s">
        <v>16</v>
      </c>
      <c r="E1224" t="s">
        <v>12</v>
      </c>
      <c r="F1224" t="s">
        <v>12</v>
      </c>
      <c r="G1224" s="4">
        <v>172765.28</v>
      </c>
      <c r="H1224" s="4">
        <v>167785.74</v>
      </c>
      <c r="I1224" s="4">
        <v>0</v>
      </c>
      <c r="J1224" s="4">
        <v>167785.74</v>
      </c>
      <c r="K1224" s="4">
        <v>0</v>
      </c>
      <c r="L1224" s="4">
        <v>0</v>
      </c>
    </row>
    <row r="1225" spans="1:12">
      <c r="A1225" s="1">
        <v>8</v>
      </c>
      <c r="B1225">
        <v>2020</v>
      </c>
      <c r="C1225" s="48" t="str">
        <f t="shared" si="19"/>
        <v>MFY21</v>
      </c>
      <c r="D1225" t="s">
        <v>16</v>
      </c>
      <c r="E1225" t="s">
        <v>13</v>
      </c>
      <c r="F1225" t="s">
        <v>12</v>
      </c>
      <c r="G1225" s="4">
        <v>196385.56</v>
      </c>
      <c r="H1225" s="4">
        <v>144447.04000000001</v>
      </c>
      <c r="I1225" s="4">
        <v>0</v>
      </c>
      <c r="J1225" s="4">
        <v>144447.04000000001</v>
      </c>
      <c r="K1225" s="4">
        <v>0</v>
      </c>
      <c r="L1225" s="4">
        <v>0</v>
      </c>
    </row>
    <row r="1226" spans="1:12">
      <c r="A1226" s="1">
        <v>8</v>
      </c>
      <c r="B1226">
        <v>2020</v>
      </c>
      <c r="C1226" s="48" t="str">
        <f t="shared" si="19"/>
        <v>MFY21</v>
      </c>
      <c r="D1226" t="s">
        <v>17</v>
      </c>
      <c r="E1226" t="s">
        <v>12</v>
      </c>
      <c r="F1226" t="s">
        <v>12</v>
      </c>
      <c r="G1226" s="4">
        <v>1208090.81</v>
      </c>
      <c r="H1226" s="4">
        <v>1201813.0900000001</v>
      </c>
      <c r="I1226" s="4">
        <v>0</v>
      </c>
      <c r="J1226" s="4">
        <v>1201813.0900000001</v>
      </c>
      <c r="K1226" s="4">
        <v>0</v>
      </c>
      <c r="L1226" s="4">
        <v>0</v>
      </c>
    </row>
    <row r="1227" spans="1:12">
      <c r="A1227" s="1">
        <v>8</v>
      </c>
      <c r="B1227">
        <v>2020</v>
      </c>
      <c r="C1227" s="48" t="str">
        <f t="shared" si="19"/>
        <v>MFY21</v>
      </c>
      <c r="D1227" t="s">
        <v>17</v>
      </c>
      <c r="E1227" t="s">
        <v>13</v>
      </c>
      <c r="F1227" t="s">
        <v>12</v>
      </c>
      <c r="G1227" s="4">
        <v>44463.02</v>
      </c>
      <c r="H1227" s="4">
        <v>22786.53</v>
      </c>
      <c r="I1227" s="4">
        <v>0</v>
      </c>
      <c r="J1227" s="4">
        <v>22786.53</v>
      </c>
      <c r="K1227" s="4">
        <v>0</v>
      </c>
      <c r="L1227" s="4">
        <v>0</v>
      </c>
    </row>
    <row r="1228" spans="1:12">
      <c r="A1228" s="1">
        <v>8</v>
      </c>
      <c r="B1228">
        <v>2020</v>
      </c>
      <c r="C1228" s="48" t="str">
        <f t="shared" si="19"/>
        <v>MFY21</v>
      </c>
      <c r="D1228" t="s">
        <v>18</v>
      </c>
      <c r="E1228" t="s">
        <v>12</v>
      </c>
      <c r="F1228" t="s">
        <v>12</v>
      </c>
      <c r="G1228" s="4">
        <v>764239.7</v>
      </c>
      <c r="H1228" s="4">
        <v>752545.73</v>
      </c>
      <c r="I1228" s="4">
        <v>0</v>
      </c>
      <c r="J1228" s="4">
        <v>752545.73</v>
      </c>
      <c r="K1228" s="4">
        <v>0</v>
      </c>
      <c r="L1228" s="4">
        <v>0</v>
      </c>
    </row>
    <row r="1229" spans="1:12">
      <c r="A1229" s="1">
        <v>8</v>
      </c>
      <c r="B1229">
        <v>2020</v>
      </c>
      <c r="C1229" s="48" t="str">
        <f t="shared" si="19"/>
        <v>MFY21</v>
      </c>
      <c r="D1229" t="s">
        <v>18</v>
      </c>
      <c r="E1229" t="s">
        <v>13</v>
      </c>
      <c r="F1229" t="s">
        <v>12</v>
      </c>
      <c r="G1229" s="4">
        <v>4450.17</v>
      </c>
      <c r="H1229" s="4">
        <v>4278.67</v>
      </c>
      <c r="I1229" s="4">
        <v>0</v>
      </c>
      <c r="J1229" s="4">
        <v>4278.67</v>
      </c>
      <c r="K1229" s="4">
        <v>0</v>
      </c>
      <c r="L1229" s="4">
        <v>0</v>
      </c>
    </row>
    <row r="1230" spans="1:12">
      <c r="A1230" s="1">
        <v>8</v>
      </c>
      <c r="B1230">
        <v>2020</v>
      </c>
      <c r="C1230" s="48" t="str">
        <f t="shared" si="19"/>
        <v>MFY21</v>
      </c>
      <c r="D1230" t="s">
        <v>19</v>
      </c>
      <c r="E1230" t="s">
        <v>12</v>
      </c>
      <c r="F1230" t="s">
        <v>12</v>
      </c>
      <c r="G1230" s="4">
        <v>451953.17</v>
      </c>
      <c r="H1230" s="4">
        <v>422058.71</v>
      </c>
      <c r="I1230" s="4">
        <v>0</v>
      </c>
      <c r="J1230" s="4">
        <v>422058.71</v>
      </c>
      <c r="K1230" s="4">
        <v>0</v>
      </c>
      <c r="L1230" s="4">
        <v>0</v>
      </c>
    </row>
    <row r="1231" spans="1:12">
      <c r="A1231" s="1">
        <v>8</v>
      </c>
      <c r="B1231">
        <v>2020</v>
      </c>
      <c r="C1231" s="48" t="str">
        <f t="shared" si="19"/>
        <v>MFY21</v>
      </c>
      <c r="D1231" t="s">
        <v>19</v>
      </c>
      <c r="E1231" t="s">
        <v>13</v>
      </c>
      <c r="F1231" t="s">
        <v>12</v>
      </c>
      <c r="G1231" s="4">
        <v>17240.13</v>
      </c>
      <c r="H1231" s="4">
        <v>15804.17</v>
      </c>
      <c r="I1231" s="4">
        <v>0</v>
      </c>
      <c r="J1231" s="4">
        <v>15804.17</v>
      </c>
      <c r="K1231" s="4">
        <v>0</v>
      </c>
      <c r="L1231" s="4">
        <v>0</v>
      </c>
    </row>
    <row r="1232" spans="1:12">
      <c r="A1232" s="1">
        <v>8</v>
      </c>
      <c r="B1232">
        <v>2020</v>
      </c>
      <c r="C1232" s="48" t="str">
        <f t="shared" si="19"/>
        <v>MFY21</v>
      </c>
      <c r="D1232" t="s">
        <v>20</v>
      </c>
      <c r="E1232" t="s">
        <v>12</v>
      </c>
      <c r="F1232" t="s">
        <v>12</v>
      </c>
      <c r="G1232" s="4">
        <v>1031634.86</v>
      </c>
      <c r="H1232" s="4">
        <v>879997.67</v>
      </c>
      <c r="I1232" s="4">
        <v>18.77</v>
      </c>
      <c r="J1232" s="4">
        <v>879957.88</v>
      </c>
      <c r="K1232" s="4">
        <v>21.02</v>
      </c>
      <c r="L1232" s="4">
        <v>0</v>
      </c>
    </row>
    <row r="1233" spans="1:12">
      <c r="A1233" s="1">
        <v>8</v>
      </c>
      <c r="B1233">
        <v>2020</v>
      </c>
      <c r="C1233" s="48" t="str">
        <f t="shared" si="19"/>
        <v>MFY21</v>
      </c>
      <c r="D1233" t="s">
        <v>21</v>
      </c>
      <c r="E1233" t="s">
        <v>12</v>
      </c>
      <c r="F1233" t="s">
        <v>12</v>
      </c>
      <c r="G1233" s="4">
        <v>2911801.5</v>
      </c>
      <c r="H1233" s="4">
        <v>2829844.63</v>
      </c>
      <c r="I1233" s="4">
        <v>0</v>
      </c>
      <c r="J1233" s="4">
        <v>2829844.63</v>
      </c>
      <c r="K1233" s="4">
        <v>0</v>
      </c>
      <c r="L1233" s="4">
        <v>0</v>
      </c>
    </row>
    <row r="1234" spans="1:12">
      <c r="A1234" s="1">
        <v>8</v>
      </c>
      <c r="B1234">
        <v>2020</v>
      </c>
      <c r="C1234" s="48" t="str">
        <f t="shared" si="19"/>
        <v>MFY21</v>
      </c>
      <c r="D1234" t="s">
        <v>21</v>
      </c>
      <c r="E1234" t="s">
        <v>13</v>
      </c>
      <c r="F1234" t="s">
        <v>12</v>
      </c>
      <c r="G1234" s="4">
        <v>1146.3599999999999</v>
      </c>
      <c r="H1234" s="4">
        <v>1146.3599999999999</v>
      </c>
      <c r="I1234" s="4">
        <v>0</v>
      </c>
      <c r="J1234" s="4">
        <v>1146.3599999999999</v>
      </c>
      <c r="K1234" s="4">
        <v>0</v>
      </c>
      <c r="L1234" s="4">
        <v>0</v>
      </c>
    </row>
    <row r="1235" spans="1:12">
      <c r="A1235" s="1">
        <v>8</v>
      </c>
      <c r="B1235">
        <v>2020</v>
      </c>
      <c r="C1235" s="48" t="str">
        <f t="shared" si="19"/>
        <v>MFY21</v>
      </c>
      <c r="D1235" t="s">
        <v>22</v>
      </c>
      <c r="E1235" t="s">
        <v>12</v>
      </c>
      <c r="F1235" t="s">
        <v>12</v>
      </c>
      <c r="G1235" s="4">
        <v>98214.96</v>
      </c>
      <c r="H1235" s="4">
        <v>89879.5</v>
      </c>
      <c r="I1235" s="4">
        <v>0</v>
      </c>
      <c r="J1235" s="4">
        <v>89879.5</v>
      </c>
      <c r="K1235" s="4">
        <v>0</v>
      </c>
      <c r="L1235" s="4">
        <v>0</v>
      </c>
    </row>
    <row r="1236" spans="1:12">
      <c r="A1236" s="1">
        <v>8</v>
      </c>
      <c r="B1236">
        <v>2020</v>
      </c>
      <c r="C1236" s="48" t="str">
        <f t="shared" si="19"/>
        <v>MFY21</v>
      </c>
      <c r="D1236" t="s">
        <v>23</v>
      </c>
      <c r="E1236" t="s">
        <v>12</v>
      </c>
      <c r="F1236" t="s">
        <v>12</v>
      </c>
      <c r="G1236" s="4">
        <v>638697.89</v>
      </c>
      <c r="H1236" s="4">
        <v>641234.73</v>
      </c>
      <c r="I1236" s="4">
        <v>0</v>
      </c>
      <c r="J1236" s="4">
        <v>641234.73</v>
      </c>
      <c r="K1236" s="4">
        <v>0</v>
      </c>
      <c r="L1236" s="4">
        <v>0</v>
      </c>
    </row>
    <row r="1237" spans="1:12">
      <c r="A1237" s="1">
        <v>8</v>
      </c>
      <c r="B1237">
        <v>2020</v>
      </c>
      <c r="C1237" s="48" t="str">
        <f t="shared" si="19"/>
        <v>MFY21</v>
      </c>
      <c r="D1237" t="s">
        <v>23</v>
      </c>
      <c r="E1237" t="s">
        <v>13</v>
      </c>
      <c r="F1237" t="s">
        <v>12</v>
      </c>
      <c r="G1237" s="4">
        <v>8421.67</v>
      </c>
      <c r="H1237" s="4">
        <v>8421.67</v>
      </c>
      <c r="I1237" s="4">
        <v>0</v>
      </c>
      <c r="J1237" s="4">
        <v>8421.67</v>
      </c>
      <c r="K1237" s="4">
        <v>0</v>
      </c>
      <c r="L1237" s="4">
        <v>0</v>
      </c>
    </row>
    <row r="1238" spans="1:12">
      <c r="A1238" s="1">
        <v>8</v>
      </c>
      <c r="B1238">
        <v>2020</v>
      </c>
      <c r="C1238" s="48" t="str">
        <f t="shared" si="19"/>
        <v>MFY21</v>
      </c>
      <c r="D1238" t="s">
        <v>24</v>
      </c>
      <c r="E1238" t="s">
        <v>12</v>
      </c>
      <c r="F1238" t="s">
        <v>12</v>
      </c>
      <c r="G1238" s="4">
        <v>389.46</v>
      </c>
      <c r="H1238" s="4">
        <v>278.87</v>
      </c>
      <c r="I1238" s="4">
        <v>0</v>
      </c>
      <c r="J1238" s="4">
        <v>278.87</v>
      </c>
      <c r="K1238" s="4">
        <v>0</v>
      </c>
      <c r="L1238" s="4">
        <v>0</v>
      </c>
    </row>
    <row r="1239" spans="1:12">
      <c r="A1239" s="1">
        <v>8</v>
      </c>
      <c r="B1239">
        <v>2020</v>
      </c>
      <c r="C1239" s="48" t="str">
        <f t="shared" si="19"/>
        <v>MFY21</v>
      </c>
      <c r="D1239" t="s">
        <v>25</v>
      </c>
      <c r="E1239" t="s">
        <v>12</v>
      </c>
      <c r="F1239" t="s">
        <v>12</v>
      </c>
      <c r="G1239" s="4">
        <v>416347.65</v>
      </c>
      <c r="H1239" s="4">
        <v>382866.1</v>
      </c>
      <c r="I1239" s="4">
        <v>0</v>
      </c>
      <c r="J1239" s="4">
        <v>382866.1</v>
      </c>
      <c r="K1239" s="4">
        <v>0</v>
      </c>
      <c r="L1239" s="4">
        <v>0</v>
      </c>
    </row>
    <row r="1240" spans="1:12">
      <c r="A1240" s="1">
        <v>8</v>
      </c>
      <c r="B1240">
        <v>2020</v>
      </c>
      <c r="C1240" s="48" t="str">
        <f t="shared" si="19"/>
        <v>MFY21</v>
      </c>
      <c r="D1240" t="s">
        <v>25</v>
      </c>
      <c r="E1240" t="s">
        <v>13</v>
      </c>
      <c r="F1240" t="s">
        <v>12</v>
      </c>
      <c r="G1240" s="4">
        <v>554.91999999999996</v>
      </c>
      <c r="H1240" s="4">
        <v>536.78</v>
      </c>
      <c r="I1240" s="4">
        <v>0</v>
      </c>
      <c r="J1240" s="4">
        <v>536.78</v>
      </c>
      <c r="K1240" s="4">
        <v>0</v>
      </c>
      <c r="L1240" s="4">
        <v>0</v>
      </c>
    </row>
    <row r="1241" spans="1:12">
      <c r="A1241" s="1">
        <v>8</v>
      </c>
      <c r="B1241">
        <v>2020</v>
      </c>
      <c r="C1241" s="48" t="str">
        <f t="shared" si="19"/>
        <v>MFY21</v>
      </c>
      <c r="D1241" t="s">
        <v>26</v>
      </c>
      <c r="E1241" t="s">
        <v>12</v>
      </c>
      <c r="F1241" t="s">
        <v>12</v>
      </c>
      <c r="G1241" s="4">
        <v>2391993.56</v>
      </c>
      <c r="H1241" s="4">
        <v>12896.56</v>
      </c>
      <c r="I1241" s="4">
        <v>0</v>
      </c>
      <c r="J1241" s="4">
        <v>12896.56</v>
      </c>
      <c r="K1241" s="4">
        <v>0</v>
      </c>
      <c r="L1241" s="4">
        <v>0</v>
      </c>
    </row>
    <row r="1242" spans="1:12">
      <c r="A1242" s="1">
        <v>8</v>
      </c>
      <c r="B1242">
        <v>2020</v>
      </c>
      <c r="C1242" s="48" t="str">
        <f t="shared" si="19"/>
        <v>MFY21</v>
      </c>
      <c r="D1242" t="s">
        <v>26</v>
      </c>
      <c r="E1242" t="s">
        <v>12</v>
      </c>
      <c r="F1242" t="s">
        <v>13</v>
      </c>
      <c r="G1242" s="4">
        <v>1222221.76</v>
      </c>
      <c r="H1242" s="4">
        <v>0</v>
      </c>
      <c r="I1242" s="4">
        <v>0</v>
      </c>
      <c r="J1242" s="4">
        <v>0</v>
      </c>
      <c r="K1242" s="4">
        <v>0</v>
      </c>
      <c r="L1242" s="4">
        <v>0</v>
      </c>
    </row>
    <row r="1243" spans="1:12">
      <c r="A1243" s="1">
        <v>8</v>
      </c>
      <c r="B1243">
        <v>2020</v>
      </c>
      <c r="C1243" s="48" t="str">
        <f t="shared" si="19"/>
        <v>MFY21</v>
      </c>
      <c r="D1243" t="s">
        <v>26</v>
      </c>
      <c r="E1243" t="s">
        <v>13</v>
      </c>
      <c r="F1243" t="s">
        <v>12</v>
      </c>
      <c r="G1243" s="4">
        <v>148917.60999999999</v>
      </c>
      <c r="H1243" s="4">
        <v>4400.43</v>
      </c>
      <c r="I1243" s="4">
        <v>0</v>
      </c>
      <c r="J1243" s="4">
        <v>4400.43</v>
      </c>
      <c r="K1243" s="4">
        <v>0</v>
      </c>
      <c r="L1243" s="4">
        <v>0</v>
      </c>
    </row>
    <row r="1244" spans="1:12">
      <c r="A1244" s="1">
        <v>8</v>
      </c>
      <c r="B1244">
        <v>2020</v>
      </c>
      <c r="C1244" s="48" t="str">
        <f t="shared" si="19"/>
        <v>MFY21</v>
      </c>
      <c r="D1244" t="s">
        <v>26</v>
      </c>
      <c r="E1244" t="s">
        <v>13</v>
      </c>
      <c r="F1244" t="s">
        <v>13</v>
      </c>
      <c r="G1244" s="4">
        <v>1116.06</v>
      </c>
      <c r="H1244" s="4">
        <v>0</v>
      </c>
      <c r="I1244" s="4">
        <v>0</v>
      </c>
      <c r="J1244" s="4">
        <v>0</v>
      </c>
      <c r="K1244" s="4">
        <v>0</v>
      </c>
      <c r="L1244" s="4">
        <v>0</v>
      </c>
    </row>
    <row r="1245" spans="1:12">
      <c r="A1245" s="1">
        <v>8</v>
      </c>
      <c r="B1245">
        <v>2020</v>
      </c>
      <c r="C1245" s="48" t="str">
        <f t="shared" si="19"/>
        <v>MFY21</v>
      </c>
      <c r="D1245" t="s">
        <v>28</v>
      </c>
      <c r="E1245" t="s">
        <v>12</v>
      </c>
      <c r="F1245" t="s">
        <v>12</v>
      </c>
      <c r="G1245" s="4">
        <v>13984.23</v>
      </c>
      <c r="H1245" s="4">
        <v>1225.28</v>
      </c>
      <c r="I1245" s="4">
        <v>0</v>
      </c>
      <c r="J1245" s="4">
        <v>1225.28</v>
      </c>
      <c r="K1245" s="4">
        <v>0</v>
      </c>
      <c r="L1245" s="4">
        <v>0</v>
      </c>
    </row>
    <row r="1246" spans="1:12">
      <c r="A1246" s="1">
        <v>8</v>
      </c>
      <c r="B1246">
        <v>2020</v>
      </c>
      <c r="C1246" s="48" t="str">
        <f t="shared" si="19"/>
        <v>MFY21</v>
      </c>
      <c r="D1246" t="s">
        <v>28</v>
      </c>
      <c r="E1246" t="s">
        <v>13</v>
      </c>
      <c r="F1246" t="s">
        <v>12</v>
      </c>
      <c r="G1246" s="4">
        <v>16.329999999999998</v>
      </c>
      <c r="H1246" s="4">
        <v>16.329999999999998</v>
      </c>
      <c r="I1246" s="4">
        <v>0</v>
      </c>
      <c r="J1246" s="4">
        <v>16.329999999999998</v>
      </c>
      <c r="K1246" s="4">
        <v>0</v>
      </c>
      <c r="L1246" s="4">
        <v>0</v>
      </c>
    </row>
    <row r="1247" spans="1:12">
      <c r="A1247" s="1">
        <v>9</v>
      </c>
      <c r="B1247">
        <v>2020</v>
      </c>
      <c r="C1247" s="48" t="str">
        <f t="shared" si="19"/>
        <v>MFY21</v>
      </c>
      <c r="D1247" t="s">
        <v>11</v>
      </c>
      <c r="E1247" t="s">
        <v>12</v>
      </c>
      <c r="F1247" t="s">
        <v>12</v>
      </c>
      <c r="G1247" s="4">
        <v>32349239.309999999</v>
      </c>
      <c r="H1247" s="4">
        <v>27943512.059999999</v>
      </c>
      <c r="I1247" s="4">
        <v>754.57</v>
      </c>
      <c r="J1247" s="4">
        <v>27941846.890000001</v>
      </c>
      <c r="K1247" s="4">
        <v>910.6</v>
      </c>
      <c r="L1247" s="4">
        <v>0</v>
      </c>
    </row>
    <row r="1248" spans="1:12">
      <c r="A1248" s="1">
        <v>9</v>
      </c>
      <c r="B1248">
        <v>2020</v>
      </c>
      <c r="C1248" s="48" t="str">
        <f t="shared" si="19"/>
        <v>MFY21</v>
      </c>
      <c r="D1248" t="s">
        <v>11</v>
      </c>
      <c r="E1248" t="s">
        <v>13</v>
      </c>
      <c r="F1248" t="s">
        <v>12</v>
      </c>
      <c r="G1248" s="4">
        <v>151082.47</v>
      </c>
      <c r="H1248" s="4">
        <v>69981.67</v>
      </c>
      <c r="I1248" s="4">
        <v>0</v>
      </c>
      <c r="J1248" s="4">
        <v>69952.88</v>
      </c>
      <c r="K1248" s="4">
        <v>28.79</v>
      </c>
      <c r="L1248" s="4">
        <v>0</v>
      </c>
    </row>
    <row r="1249" spans="1:12">
      <c r="A1249" s="1">
        <v>9</v>
      </c>
      <c r="B1249">
        <v>2020</v>
      </c>
      <c r="C1249" s="48" t="str">
        <f t="shared" si="19"/>
        <v>MFY21</v>
      </c>
      <c r="D1249" t="s">
        <v>14</v>
      </c>
      <c r="E1249" t="s">
        <v>12</v>
      </c>
      <c r="F1249" t="s">
        <v>12</v>
      </c>
      <c r="G1249" s="4">
        <v>13600630.65</v>
      </c>
      <c r="H1249" s="4">
        <v>12685030.865</v>
      </c>
      <c r="I1249" s="4">
        <v>0</v>
      </c>
      <c r="J1249" s="4">
        <v>12684014.265000001</v>
      </c>
      <c r="K1249" s="4">
        <v>1016.6</v>
      </c>
      <c r="L1249" s="4">
        <v>0</v>
      </c>
    </row>
    <row r="1250" spans="1:12">
      <c r="A1250" s="1">
        <v>9</v>
      </c>
      <c r="B1250">
        <v>2020</v>
      </c>
      <c r="C1250" s="48" t="str">
        <f t="shared" si="19"/>
        <v>MFY21</v>
      </c>
      <c r="D1250" t="s">
        <v>14</v>
      </c>
      <c r="E1250" t="s">
        <v>13</v>
      </c>
      <c r="F1250" t="s">
        <v>12</v>
      </c>
      <c r="G1250" s="4">
        <v>1056288.55</v>
      </c>
      <c r="H1250" s="4">
        <v>673573.57</v>
      </c>
      <c r="I1250" s="4">
        <v>0</v>
      </c>
      <c r="J1250" s="4">
        <v>673500.91</v>
      </c>
      <c r="K1250" s="4">
        <v>72.66</v>
      </c>
      <c r="L1250" s="4">
        <v>0</v>
      </c>
    </row>
    <row r="1251" spans="1:12">
      <c r="A1251" s="1">
        <v>9</v>
      </c>
      <c r="B1251">
        <v>2020</v>
      </c>
      <c r="C1251" s="48" t="str">
        <f t="shared" si="19"/>
        <v>MFY21</v>
      </c>
      <c r="D1251" t="s">
        <v>15</v>
      </c>
      <c r="E1251" t="s">
        <v>12</v>
      </c>
      <c r="F1251" t="s">
        <v>12</v>
      </c>
      <c r="G1251" s="4">
        <v>1239248.3600000001</v>
      </c>
      <c r="H1251" s="4">
        <v>1164154.97</v>
      </c>
      <c r="I1251" s="4">
        <v>0</v>
      </c>
      <c r="J1251" s="4">
        <v>1164154.97</v>
      </c>
      <c r="K1251" s="4">
        <v>0</v>
      </c>
      <c r="L1251" s="4">
        <v>0</v>
      </c>
    </row>
    <row r="1252" spans="1:12">
      <c r="A1252" s="1">
        <v>9</v>
      </c>
      <c r="B1252">
        <v>2020</v>
      </c>
      <c r="C1252" s="48" t="str">
        <f t="shared" si="19"/>
        <v>MFY21</v>
      </c>
      <c r="D1252" t="s">
        <v>15</v>
      </c>
      <c r="E1252" t="s">
        <v>13</v>
      </c>
      <c r="F1252" t="s">
        <v>12</v>
      </c>
      <c r="G1252" s="4">
        <v>26826.41</v>
      </c>
      <c r="H1252" s="4">
        <v>26124.28</v>
      </c>
      <c r="I1252" s="4">
        <v>0</v>
      </c>
      <c r="J1252" s="4">
        <v>26124.28</v>
      </c>
      <c r="K1252" s="4">
        <v>0</v>
      </c>
      <c r="L1252" s="4">
        <v>0</v>
      </c>
    </row>
    <row r="1253" spans="1:12">
      <c r="A1253" s="1">
        <v>9</v>
      </c>
      <c r="B1253">
        <v>2020</v>
      </c>
      <c r="C1253" s="48" t="str">
        <f t="shared" si="19"/>
        <v>MFY21</v>
      </c>
      <c r="D1253" t="s">
        <v>16</v>
      </c>
      <c r="E1253" t="s">
        <v>12</v>
      </c>
      <c r="F1253" t="s">
        <v>12</v>
      </c>
      <c r="G1253" s="4">
        <v>172391.64</v>
      </c>
      <c r="H1253" s="4">
        <v>168442.49</v>
      </c>
      <c r="I1253" s="4">
        <v>0</v>
      </c>
      <c r="J1253" s="4">
        <v>168442.49</v>
      </c>
      <c r="K1253" s="4">
        <v>0</v>
      </c>
      <c r="L1253" s="4">
        <v>0</v>
      </c>
    </row>
    <row r="1254" spans="1:12">
      <c r="A1254" s="1">
        <v>9</v>
      </c>
      <c r="B1254">
        <v>2020</v>
      </c>
      <c r="C1254" s="48" t="str">
        <f t="shared" si="19"/>
        <v>MFY21</v>
      </c>
      <c r="D1254" t="s">
        <v>16</v>
      </c>
      <c r="E1254" t="s">
        <v>13</v>
      </c>
      <c r="F1254" t="s">
        <v>12</v>
      </c>
      <c r="G1254" s="4">
        <v>129116.92</v>
      </c>
      <c r="H1254" s="4">
        <v>128932.22</v>
      </c>
      <c r="I1254" s="4">
        <v>0</v>
      </c>
      <c r="J1254" s="4">
        <v>128932.22</v>
      </c>
      <c r="K1254" s="4">
        <v>0</v>
      </c>
      <c r="L1254" s="4">
        <v>0</v>
      </c>
    </row>
    <row r="1255" spans="1:12">
      <c r="A1255" s="1">
        <v>9</v>
      </c>
      <c r="B1255">
        <v>2020</v>
      </c>
      <c r="C1255" s="48" t="str">
        <f t="shared" si="19"/>
        <v>MFY21</v>
      </c>
      <c r="D1255" t="s">
        <v>17</v>
      </c>
      <c r="E1255" t="s">
        <v>12</v>
      </c>
      <c r="F1255" t="s">
        <v>12</v>
      </c>
      <c r="G1255" s="4">
        <v>1137791.43</v>
      </c>
      <c r="H1255" s="4">
        <v>1131984.06</v>
      </c>
      <c r="I1255" s="4">
        <v>0</v>
      </c>
      <c r="J1255" s="4">
        <v>1131984.06</v>
      </c>
      <c r="K1255" s="4">
        <v>0</v>
      </c>
      <c r="L1255" s="4">
        <v>0</v>
      </c>
    </row>
    <row r="1256" spans="1:12">
      <c r="A1256" s="1">
        <v>9</v>
      </c>
      <c r="B1256">
        <v>2020</v>
      </c>
      <c r="C1256" s="48" t="str">
        <f t="shared" si="19"/>
        <v>MFY21</v>
      </c>
      <c r="D1256" t="s">
        <v>17</v>
      </c>
      <c r="E1256" t="s">
        <v>13</v>
      </c>
      <c r="F1256" t="s">
        <v>12</v>
      </c>
      <c r="G1256" s="4">
        <v>44340.91</v>
      </c>
      <c r="H1256" s="4">
        <v>22670.66</v>
      </c>
      <c r="I1256" s="4">
        <v>0</v>
      </c>
      <c r="J1256" s="4">
        <v>22670.66</v>
      </c>
      <c r="K1256" s="4">
        <v>0</v>
      </c>
      <c r="L1256" s="4">
        <v>0</v>
      </c>
    </row>
    <row r="1257" spans="1:12">
      <c r="A1257" s="1">
        <v>9</v>
      </c>
      <c r="B1257">
        <v>2020</v>
      </c>
      <c r="C1257" s="48" t="str">
        <f t="shared" si="19"/>
        <v>MFY21</v>
      </c>
      <c r="D1257" t="s">
        <v>18</v>
      </c>
      <c r="E1257" t="s">
        <v>12</v>
      </c>
      <c r="F1257" t="s">
        <v>12</v>
      </c>
      <c r="G1257" s="4">
        <v>761236.84</v>
      </c>
      <c r="H1257" s="4">
        <v>742850.13</v>
      </c>
      <c r="I1257" s="4">
        <v>0</v>
      </c>
      <c r="J1257" s="4">
        <v>742850.13</v>
      </c>
      <c r="K1257" s="4">
        <v>0</v>
      </c>
      <c r="L1257" s="4">
        <v>0</v>
      </c>
    </row>
    <row r="1258" spans="1:12">
      <c r="A1258" s="1">
        <v>9</v>
      </c>
      <c r="B1258">
        <v>2020</v>
      </c>
      <c r="C1258" s="48" t="str">
        <f t="shared" si="19"/>
        <v>MFY21</v>
      </c>
      <c r="D1258" t="s">
        <v>18</v>
      </c>
      <c r="E1258" t="s">
        <v>13</v>
      </c>
      <c r="F1258" t="s">
        <v>12</v>
      </c>
      <c r="G1258" s="4">
        <v>4450.17</v>
      </c>
      <c r="H1258" s="4">
        <v>4278.67</v>
      </c>
      <c r="I1258" s="4">
        <v>0</v>
      </c>
      <c r="J1258" s="4">
        <v>4278.67</v>
      </c>
      <c r="K1258" s="4">
        <v>0</v>
      </c>
      <c r="L1258" s="4">
        <v>0</v>
      </c>
    </row>
    <row r="1259" spans="1:12">
      <c r="A1259" s="1">
        <v>9</v>
      </c>
      <c r="B1259">
        <v>2020</v>
      </c>
      <c r="C1259" s="48" t="str">
        <f t="shared" si="19"/>
        <v>MFY21</v>
      </c>
      <c r="D1259" t="s">
        <v>19</v>
      </c>
      <c r="E1259" t="s">
        <v>12</v>
      </c>
      <c r="F1259" t="s">
        <v>12</v>
      </c>
      <c r="G1259" s="4">
        <v>309197.03000000003</v>
      </c>
      <c r="H1259" s="4">
        <v>438848.44</v>
      </c>
      <c r="I1259" s="4">
        <v>0</v>
      </c>
      <c r="J1259" s="4">
        <v>438848.44</v>
      </c>
      <c r="K1259" s="4">
        <v>0</v>
      </c>
      <c r="L1259" s="4">
        <v>0</v>
      </c>
    </row>
    <row r="1260" spans="1:12">
      <c r="A1260" s="1">
        <v>9</v>
      </c>
      <c r="B1260">
        <v>2020</v>
      </c>
      <c r="C1260" s="48" t="str">
        <f t="shared" si="19"/>
        <v>MFY21</v>
      </c>
      <c r="D1260" t="s">
        <v>19</v>
      </c>
      <c r="E1260" t="s">
        <v>13</v>
      </c>
      <c r="F1260" t="s">
        <v>12</v>
      </c>
      <c r="G1260" s="4">
        <v>10840.5</v>
      </c>
      <c r="H1260" s="4">
        <v>15804.17</v>
      </c>
      <c r="I1260" s="4">
        <v>0</v>
      </c>
      <c r="J1260" s="4">
        <v>15804.17</v>
      </c>
      <c r="K1260" s="4">
        <v>0</v>
      </c>
      <c r="L1260" s="4">
        <v>0</v>
      </c>
    </row>
    <row r="1261" spans="1:12">
      <c r="A1261" s="1">
        <v>9</v>
      </c>
      <c r="B1261">
        <v>2020</v>
      </c>
      <c r="C1261" s="48" t="str">
        <f t="shared" si="19"/>
        <v>MFY21</v>
      </c>
      <c r="D1261" t="s">
        <v>20</v>
      </c>
      <c r="E1261" t="s">
        <v>12</v>
      </c>
      <c r="F1261" t="s">
        <v>12</v>
      </c>
      <c r="G1261" s="4">
        <v>972241.76</v>
      </c>
      <c r="H1261" s="4">
        <v>824743.78</v>
      </c>
      <c r="I1261" s="4">
        <v>0</v>
      </c>
      <c r="J1261" s="4">
        <v>824722.76</v>
      </c>
      <c r="K1261" s="4">
        <v>21.02</v>
      </c>
      <c r="L1261" s="4">
        <v>0</v>
      </c>
    </row>
    <row r="1262" spans="1:12">
      <c r="A1262" s="1">
        <v>9</v>
      </c>
      <c r="B1262">
        <v>2020</v>
      </c>
      <c r="C1262" s="48" t="str">
        <f t="shared" si="19"/>
        <v>MFY21</v>
      </c>
      <c r="D1262" t="s">
        <v>21</v>
      </c>
      <c r="E1262" t="s">
        <v>12</v>
      </c>
      <c r="F1262" t="s">
        <v>12</v>
      </c>
      <c r="G1262" s="4">
        <v>2723510.95</v>
      </c>
      <c r="H1262" s="4">
        <v>2584301.48</v>
      </c>
      <c r="I1262" s="4">
        <v>0</v>
      </c>
      <c r="J1262" s="4">
        <v>2584301.48</v>
      </c>
      <c r="K1262" s="4">
        <v>0</v>
      </c>
      <c r="L1262" s="4">
        <v>0</v>
      </c>
    </row>
    <row r="1263" spans="1:12">
      <c r="A1263" s="1">
        <v>9</v>
      </c>
      <c r="B1263">
        <v>2020</v>
      </c>
      <c r="C1263" s="48" t="str">
        <f t="shared" si="19"/>
        <v>MFY21</v>
      </c>
      <c r="D1263" t="s">
        <v>21</v>
      </c>
      <c r="E1263" t="s">
        <v>13</v>
      </c>
      <c r="F1263" t="s">
        <v>12</v>
      </c>
      <c r="G1263" s="4">
        <v>1126.3599999999999</v>
      </c>
      <c r="H1263" s="4">
        <v>1146.3599999999999</v>
      </c>
      <c r="I1263" s="4">
        <v>0</v>
      </c>
      <c r="J1263" s="4">
        <v>1146.3599999999999</v>
      </c>
      <c r="K1263" s="4">
        <v>0</v>
      </c>
      <c r="L1263" s="4">
        <v>0</v>
      </c>
    </row>
    <row r="1264" spans="1:12">
      <c r="A1264" s="1">
        <v>9</v>
      </c>
      <c r="B1264">
        <v>2020</v>
      </c>
      <c r="C1264" s="48" t="str">
        <f t="shared" si="19"/>
        <v>MFY21</v>
      </c>
      <c r="D1264" t="s">
        <v>22</v>
      </c>
      <c r="E1264" t="s">
        <v>12</v>
      </c>
      <c r="F1264" t="s">
        <v>12</v>
      </c>
      <c r="G1264" s="4">
        <v>108019.74</v>
      </c>
      <c r="H1264" s="4">
        <v>96758.720000000001</v>
      </c>
      <c r="I1264" s="4">
        <v>0</v>
      </c>
      <c r="J1264" s="4">
        <v>96758.720000000001</v>
      </c>
      <c r="K1264" s="4">
        <v>0</v>
      </c>
      <c r="L1264" s="4">
        <v>0</v>
      </c>
    </row>
    <row r="1265" spans="1:12">
      <c r="A1265" s="1">
        <v>9</v>
      </c>
      <c r="B1265">
        <v>2020</v>
      </c>
      <c r="C1265" s="48" t="str">
        <f t="shared" si="19"/>
        <v>MFY21</v>
      </c>
      <c r="D1265" t="s">
        <v>23</v>
      </c>
      <c r="E1265" t="s">
        <v>12</v>
      </c>
      <c r="F1265" t="s">
        <v>12</v>
      </c>
      <c r="G1265" s="4">
        <v>525530.01</v>
      </c>
      <c r="H1265" s="4">
        <v>534281.09</v>
      </c>
      <c r="I1265" s="4">
        <v>0</v>
      </c>
      <c r="J1265" s="4">
        <v>534281.09</v>
      </c>
      <c r="K1265" s="4">
        <v>0</v>
      </c>
      <c r="L1265" s="4">
        <v>0</v>
      </c>
    </row>
    <row r="1266" spans="1:12">
      <c r="A1266" s="1">
        <v>9</v>
      </c>
      <c r="B1266">
        <v>2020</v>
      </c>
      <c r="C1266" s="48" t="str">
        <f t="shared" si="19"/>
        <v>MFY21</v>
      </c>
      <c r="D1266" t="s">
        <v>23</v>
      </c>
      <c r="E1266" t="s">
        <v>13</v>
      </c>
      <c r="F1266" t="s">
        <v>12</v>
      </c>
      <c r="G1266" s="4">
        <v>7351.02</v>
      </c>
      <c r="H1266" s="4">
        <v>7351.02</v>
      </c>
      <c r="I1266" s="4">
        <v>0</v>
      </c>
      <c r="J1266" s="4">
        <v>7351.02</v>
      </c>
      <c r="K1266" s="4">
        <v>0</v>
      </c>
      <c r="L1266" s="4">
        <v>0</v>
      </c>
    </row>
    <row r="1267" spans="1:12">
      <c r="A1267" s="1">
        <v>9</v>
      </c>
      <c r="B1267">
        <v>2020</v>
      </c>
      <c r="C1267" s="48" t="str">
        <f t="shared" si="19"/>
        <v>MFY21</v>
      </c>
      <c r="D1267" t="s">
        <v>24</v>
      </c>
      <c r="E1267" t="s">
        <v>12</v>
      </c>
      <c r="F1267" t="s">
        <v>12</v>
      </c>
      <c r="G1267" s="4">
        <v>389.46</v>
      </c>
      <c r="H1267" s="4">
        <v>286.66000000000003</v>
      </c>
      <c r="I1267" s="4">
        <v>0</v>
      </c>
      <c r="J1267" s="4">
        <v>286.66000000000003</v>
      </c>
      <c r="K1267" s="4">
        <v>0</v>
      </c>
      <c r="L1267" s="4">
        <v>0</v>
      </c>
    </row>
    <row r="1268" spans="1:12">
      <c r="A1268" s="1">
        <v>9</v>
      </c>
      <c r="B1268">
        <v>2020</v>
      </c>
      <c r="C1268" s="48" t="str">
        <f t="shared" si="19"/>
        <v>MFY21</v>
      </c>
      <c r="D1268" t="s">
        <v>25</v>
      </c>
      <c r="E1268" t="s">
        <v>12</v>
      </c>
      <c r="F1268" t="s">
        <v>12</v>
      </c>
      <c r="G1268" s="4">
        <v>404152.43</v>
      </c>
      <c r="H1268" s="4">
        <v>372544.93</v>
      </c>
      <c r="I1268" s="4">
        <v>0</v>
      </c>
      <c r="J1268" s="4">
        <v>372544.93</v>
      </c>
      <c r="K1268" s="4">
        <v>0</v>
      </c>
      <c r="L1268" s="4">
        <v>0</v>
      </c>
    </row>
    <row r="1269" spans="1:12">
      <c r="A1269" s="1">
        <v>9</v>
      </c>
      <c r="B1269">
        <v>2020</v>
      </c>
      <c r="C1269" s="48" t="str">
        <f t="shared" si="19"/>
        <v>MFY21</v>
      </c>
      <c r="D1269" t="s">
        <v>25</v>
      </c>
      <c r="E1269" t="s">
        <v>13</v>
      </c>
      <c r="F1269" t="s">
        <v>12</v>
      </c>
      <c r="G1269" s="4">
        <v>783.14</v>
      </c>
      <c r="H1269" s="4">
        <v>765</v>
      </c>
      <c r="I1269" s="4">
        <v>0</v>
      </c>
      <c r="J1269" s="4">
        <v>765</v>
      </c>
      <c r="K1269" s="4">
        <v>0</v>
      </c>
      <c r="L1269" s="4">
        <v>0</v>
      </c>
    </row>
    <row r="1270" spans="1:12">
      <c r="A1270" s="1">
        <v>9</v>
      </c>
      <c r="B1270">
        <v>2020</v>
      </c>
      <c r="C1270" s="48" t="str">
        <f t="shared" si="19"/>
        <v>MFY21</v>
      </c>
      <c r="D1270" t="s">
        <v>26</v>
      </c>
      <c r="E1270" t="s">
        <v>12</v>
      </c>
      <c r="F1270" t="s">
        <v>12</v>
      </c>
      <c r="G1270" s="4">
        <v>2146798.48</v>
      </c>
      <c r="H1270" s="4">
        <v>10544.4</v>
      </c>
      <c r="I1270" s="4">
        <v>0</v>
      </c>
      <c r="J1270" s="4">
        <v>10544.4</v>
      </c>
      <c r="K1270" s="4">
        <v>0</v>
      </c>
      <c r="L1270" s="4">
        <v>0</v>
      </c>
    </row>
    <row r="1271" spans="1:12">
      <c r="A1271" s="1">
        <v>9</v>
      </c>
      <c r="B1271">
        <v>2020</v>
      </c>
      <c r="C1271" s="48" t="str">
        <f t="shared" si="19"/>
        <v>MFY21</v>
      </c>
      <c r="D1271" t="s">
        <v>26</v>
      </c>
      <c r="E1271" t="s">
        <v>12</v>
      </c>
      <c r="F1271" t="s">
        <v>13</v>
      </c>
      <c r="G1271" s="4">
        <v>1286774.68</v>
      </c>
      <c r="H1271" s="4">
        <v>0</v>
      </c>
      <c r="I1271" s="4">
        <v>0</v>
      </c>
      <c r="J1271" s="4">
        <v>0</v>
      </c>
      <c r="K1271" s="4">
        <v>0</v>
      </c>
      <c r="L1271" s="4">
        <v>0</v>
      </c>
    </row>
    <row r="1272" spans="1:12">
      <c r="A1272" s="1">
        <v>9</v>
      </c>
      <c r="B1272">
        <v>2020</v>
      </c>
      <c r="C1272" s="48" t="str">
        <f t="shared" si="19"/>
        <v>MFY21</v>
      </c>
      <c r="D1272" t="s">
        <v>26</v>
      </c>
      <c r="E1272" t="s">
        <v>13</v>
      </c>
      <c r="F1272" t="s">
        <v>12</v>
      </c>
      <c r="G1272" s="4">
        <v>149036.09</v>
      </c>
      <c r="H1272" s="4">
        <v>4400.43</v>
      </c>
      <c r="I1272" s="4">
        <v>0</v>
      </c>
      <c r="J1272" s="4">
        <v>4400.43</v>
      </c>
      <c r="K1272" s="4">
        <v>0</v>
      </c>
      <c r="L1272" s="4">
        <v>0</v>
      </c>
    </row>
    <row r="1273" spans="1:12">
      <c r="A1273" s="1">
        <v>9</v>
      </c>
      <c r="B1273">
        <v>2020</v>
      </c>
      <c r="C1273" s="48" t="str">
        <f t="shared" si="19"/>
        <v>MFY21</v>
      </c>
      <c r="D1273" t="s">
        <v>26</v>
      </c>
      <c r="E1273" t="s">
        <v>13</v>
      </c>
      <c r="F1273" t="s">
        <v>13</v>
      </c>
      <c r="G1273" s="4">
        <v>1116.06</v>
      </c>
      <c r="H1273" s="4">
        <v>0</v>
      </c>
      <c r="I1273" s="4">
        <v>0</v>
      </c>
      <c r="J1273" s="4">
        <v>0</v>
      </c>
      <c r="K1273" s="4">
        <v>0</v>
      </c>
      <c r="L1273" s="4">
        <v>0</v>
      </c>
    </row>
    <row r="1274" spans="1:12">
      <c r="A1274" s="1">
        <v>9</v>
      </c>
      <c r="B1274">
        <v>2020</v>
      </c>
      <c r="C1274" s="48" t="str">
        <f t="shared" si="19"/>
        <v>MFY21</v>
      </c>
      <c r="D1274" t="s">
        <v>28</v>
      </c>
      <c r="E1274" t="s">
        <v>12</v>
      </c>
      <c r="F1274" t="s">
        <v>12</v>
      </c>
      <c r="G1274" s="4">
        <v>9528.08</v>
      </c>
      <c r="H1274" s="4">
        <v>1171.6099999999999</v>
      </c>
      <c r="I1274" s="4">
        <v>0</v>
      </c>
      <c r="J1274" s="4">
        <v>1171.6099999999999</v>
      </c>
      <c r="K1274" s="4">
        <v>0</v>
      </c>
      <c r="L1274" s="4">
        <v>0</v>
      </c>
    </row>
    <row r="1275" spans="1:12">
      <c r="A1275" s="1">
        <v>9</v>
      </c>
      <c r="B1275">
        <v>2020</v>
      </c>
      <c r="C1275" s="48" t="str">
        <f t="shared" si="19"/>
        <v>MFY21</v>
      </c>
      <c r="D1275" t="s">
        <v>28</v>
      </c>
      <c r="E1275" t="s">
        <v>13</v>
      </c>
      <c r="F1275" t="s">
        <v>12</v>
      </c>
      <c r="G1275" s="4">
        <v>16.329999999999998</v>
      </c>
      <c r="H1275" s="4">
        <v>16.329999999999998</v>
      </c>
      <c r="I1275" s="4">
        <v>0</v>
      </c>
      <c r="J1275" s="4">
        <v>16.329999999999998</v>
      </c>
      <c r="K1275" s="4">
        <v>0</v>
      </c>
      <c r="L1275" s="4">
        <v>0</v>
      </c>
    </row>
    <row r="1276" spans="1:12">
      <c r="A1276" s="1">
        <v>10</v>
      </c>
      <c r="B1276">
        <v>2020</v>
      </c>
      <c r="C1276" s="48" t="str">
        <f t="shared" si="19"/>
        <v>MFY21</v>
      </c>
      <c r="D1276" t="s">
        <v>11</v>
      </c>
      <c r="E1276" t="s">
        <v>12</v>
      </c>
      <c r="F1276" t="s">
        <v>12</v>
      </c>
      <c r="G1276" s="4">
        <v>33838443.399999999</v>
      </c>
      <c r="H1276" s="4">
        <v>28257568.719999999</v>
      </c>
      <c r="I1276" s="4">
        <v>305.54000000000002</v>
      </c>
      <c r="J1276" s="4">
        <v>28255179.690000001</v>
      </c>
      <c r="K1276" s="4">
        <v>2083.4899999999998</v>
      </c>
      <c r="L1276" s="4">
        <v>0</v>
      </c>
    </row>
    <row r="1277" spans="1:12">
      <c r="A1277" s="1">
        <v>10</v>
      </c>
      <c r="B1277">
        <v>2020</v>
      </c>
      <c r="C1277" s="48" t="str">
        <f t="shared" si="19"/>
        <v>MFY21</v>
      </c>
      <c r="D1277" t="s">
        <v>11</v>
      </c>
      <c r="E1277" t="s">
        <v>13</v>
      </c>
      <c r="F1277" t="s">
        <v>12</v>
      </c>
      <c r="G1277" s="4">
        <v>149119.71</v>
      </c>
      <c r="H1277" s="4">
        <v>69890.63</v>
      </c>
      <c r="I1277" s="4">
        <v>0</v>
      </c>
      <c r="J1277" s="4">
        <v>69861.84</v>
      </c>
      <c r="K1277" s="4">
        <v>28.79</v>
      </c>
      <c r="L1277" s="4">
        <v>0</v>
      </c>
    </row>
    <row r="1278" spans="1:12">
      <c r="A1278" s="1">
        <v>10</v>
      </c>
      <c r="B1278">
        <v>2020</v>
      </c>
      <c r="C1278" s="48" t="str">
        <f t="shared" si="19"/>
        <v>MFY21</v>
      </c>
      <c r="D1278" t="s">
        <v>14</v>
      </c>
      <c r="E1278" t="s">
        <v>12</v>
      </c>
      <c r="F1278" t="s">
        <v>12</v>
      </c>
      <c r="G1278" s="4">
        <v>14042394.08</v>
      </c>
      <c r="H1278" s="4">
        <v>12731303.890000001</v>
      </c>
      <c r="I1278" s="4">
        <v>2048.54</v>
      </c>
      <c r="J1278" s="4">
        <v>12728254.880000001</v>
      </c>
      <c r="K1278" s="4">
        <v>1000.47</v>
      </c>
      <c r="L1278" s="4">
        <v>0</v>
      </c>
    </row>
    <row r="1279" spans="1:12">
      <c r="A1279" s="1">
        <v>10</v>
      </c>
      <c r="B1279">
        <v>2020</v>
      </c>
      <c r="C1279" s="48" t="str">
        <f t="shared" si="19"/>
        <v>MFY21</v>
      </c>
      <c r="D1279" t="s">
        <v>14</v>
      </c>
      <c r="E1279" t="s">
        <v>13</v>
      </c>
      <c r="F1279" t="s">
        <v>12</v>
      </c>
      <c r="G1279" s="4">
        <v>1086826.42</v>
      </c>
      <c r="H1279" s="4">
        <v>672113.69</v>
      </c>
      <c r="I1279" s="4">
        <v>0</v>
      </c>
      <c r="J1279" s="4">
        <v>672041.03</v>
      </c>
      <c r="K1279" s="4">
        <v>72.66</v>
      </c>
      <c r="L1279" s="4">
        <v>0</v>
      </c>
    </row>
    <row r="1280" spans="1:12">
      <c r="A1280" s="1">
        <v>10</v>
      </c>
      <c r="B1280">
        <v>2020</v>
      </c>
      <c r="C1280" s="48" t="str">
        <f t="shared" si="19"/>
        <v>MFY21</v>
      </c>
      <c r="D1280" t="s">
        <v>15</v>
      </c>
      <c r="E1280" t="s">
        <v>12</v>
      </c>
      <c r="F1280" t="s">
        <v>12</v>
      </c>
      <c r="G1280" s="4">
        <v>1342413.57</v>
      </c>
      <c r="H1280" s="4">
        <v>1255406.58</v>
      </c>
      <c r="I1280" s="4">
        <v>0</v>
      </c>
      <c r="J1280" s="4">
        <v>1255406.58</v>
      </c>
      <c r="K1280" s="4">
        <v>0</v>
      </c>
      <c r="L1280" s="4">
        <v>0</v>
      </c>
    </row>
    <row r="1281" spans="1:12">
      <c r="A1281" s="1">
        <v>10</v>
      </c>
      <c r="B1281">
        <v>2020</v>
      </c>
      <c r="C1281" s="48" t="str">
        <f t="shared" si="19"/>
        <v>MFY21</v>
      </c>
      <c r="D1281" t="s">
        <v>15</v>
      </c>
      <c r="E1281" t="s">
        <v>13</v>
      </c>
      <c r="F1281" t="s">
        <v>12</v>
      </c>
      <c r="G1281" s="4">
        <v>25440.639999999999</v>
      </c>
      <c r="H1281" s="4">
        <v>24727.81</v>
      </c>
      <c r="I1281" s="4">
        <v>0</v>
      </c>
      <c r="J1281" s="4">
        <v>24727.81</v>
      </c>
      <c r="K1281" s="4">
        <v>0</v>
      </c>
      <c r="L1281" s="4">
        <v>0</v>
      </c>
    </row>
    <row r="1282" spans="1:12">
      <c r="A1282" s="1">
        <v>10</v>
      </c>
      <c r="B1282">
        <v>2020</v>
      </c>
      <c r="C1282" s="48" t="str">
        <f t="shared" si="19"/>
        <v>MFY21</v>
      </c>
      <c r="D1282" t="s">
        <v>16</v>
      </c>
      <c r="E1282" t="s">
        <v>12</v>
      </c>
      <c r="F1282" t="s">
        <v>12</v>
      </c>
      <c r="G1282" s="4">
        <v>163708.54</v>
      </c>
      <c r="H1282" s="4">
        <v>158472.53</v>
      </c>
      <c r="I1282" s="4">
        <v>0</v>
      </c>
      <c r="J1282" s="4">
        <v>158472.53</v>
      </c>
      <c r="K1282" s="4">
        <v>0</v>
      </c>
      <c r="L1282" s="4">
        <v>0</v>
      </c>
    </row>
    <row r="1283" spans="1:12">
      <c r="A1283" s="1">
        <v>10</v>
      </c>
      <c r="B1283">
        <v>2020</v>
      </c>
      <c r="C1283" s="48" t="str">
        <f t="shared" ref="C1283:C1346" si="20">"MFY"&amp;IF(A1283&lt;2,RIGHT(B1283,2),RIGHT(B1283+1,2))</f>
        <v>MFY21</v>
      </c>
      <c r="D1283" t="s">
        <v>16</v>
      </c>
      <c r="E1283" t="s">
        <v>13</v>
      </c>
      <c r="F1283" t="s">
        <v>12</v>
      </c>
      <c r="G1283" s="4">
        <v>191052.63</v>
      </c>
      <c r="H1283" s="4">
        <v>121773.36</v>
      </c>
      <c r="I1283" s="4">
        <v>0</v>
      </c>
      <c r="J1283" s="4">
        <v>121773.36</v>
      </c>
      <c r="K1283" s="4">
        <v>0</v>
      </c>
      <c r="L1283" s="4">
        <v>0</v>
      </c>
    </row>
    <row r="1284" spans="1:12">
      <c r="A1284" s="1">
        <v>10</v>
      </c>
      <c r="B1284">
        <v>2020</v>
      </c>
      <c r="C1284" s="48" t="str">
        <f t="shared" si="20"/>
        <v>MFY21</v>
      </c>
      <c r="D1284" t="s">
        <v>17</v>
      </c>
      <c r="E1284" t="s">
        <v>12</v>
      </c>
      <c r="F1284" t="s">
        <v>12</v>
      </c>
      <c r="G1284" s="4">
        <v>1117442.1000000001</v>
      </c>
      <c r="H1284" s="4">
        <v>1108104.07</v>
      </c>
      <c r="I1284" s="4">
        <v>0</v>
      </c>
      <c r="J1284" s="4">
        <v>1108104.07</v>
      </c>
      <c r="K1284" s="4">
        <v>0</v>
      </c>
      <c r="L1284" s="4">
        <v>0</v>
      </c>
    </row>
    <row r="1285" spans="1:12">
      <c r="A1285" s="1">
        <v>10</v>
      </c>
      <c r="B1285">
        <v>2020</v>
      </c>
      <c r="C1285" s="48" t="str">
        <f t="shared" si="20"/>
        <v>MFY21</v>
      </c>
      <c r="D1285" t="s">
        <v>17</v>
      </c>
      <c r="E1285" t="s">
        <v>13</v>
      </c>
      <c r="F1285" t="s">
        <v>12</v>
      </c>
      <c r="G1285" s="4">
        <v>44259.4</v>
      </c>
      <c r="H1285" s="4">
        <v>22641.56</v>
      </c>
      <c r="I1285" s="4">
        <v>0</v>
      </c>
      <c r="J1285" s="4">
        <v>22641.56</v>
      </c>
      <c r="K1285" s="4">
        <v>0</v>
      </c>
      <c r="L1285" s="4">
        <v>0</v>
      </c>
    </row>
    <row r="1286" spans="1:12">
      <c r="A1286" s="1">
        <v>10</v>
      </c>
      <c r="B1286">
        <v>2020</v>
      </c>
      <c r="C1286" s="48" t="str">
        <f t="shared" si="20"/>
        <v>MFY21</v>
      </c>
      <c r="D1286" t="s">
        <v>18</v>
      </c>
      <c r="E1286" t="s">
        <v>12</v>
      </c>
      <c r="F1286" t="s">
        <v>12</v>
      </c>
      <c r="G1286" s="4">
        <v>785710.94</v>
      </c>
      <c r="H1286" s="4">
        <v>764103.38</v>
      </c>
      <c r="I1286" s="4">
        <v>181.72</v>
      </c>
      <c r="J1286" s="4">
        <v>763921.66</v>
      </c>
      <c r="K1286" s="4">
        <v>0</v>
      </c>
      <c r="L1286" s="4">
        <v>0</v>
      </c>
    </row>
    <row r="1287" spans="1:12">
      <c r="A1287" s="1">
        <v>10</v>
      </c>
      <c r="B1287">
        <v>2020</v>
      </c>
      <c r="C1287" s="48" t="str">
        <f t="shared" si="20"/>
        <v>MFY21</v>
      </c>
      <c r="D1287" t="s">
        <v>18</v>
      </c>
      <c r="E1287" t="s">
        <v>13</v>
      </c>
      <c r="F1287" t="s">
        <v>12</v>
      </c>
      <c r="G1287" s="4">
        <v>4483.82</v>
      </c>
      <c r="H1287" s="4">
        <v>4312.32</v>
      </c>
      <c r="I1287" s="4">
        <v>0</v>
      </c>
      <c r="J1287" s="4">
        <v>4312.32</v>
      </c>
      <c r="K1287" s="4">
        <v>0</v>
      </c>
      <c r="L1287" s="4">
        <v>0</v>
      </c>
    </row>
    <row r="1288" spans="1:12">
      <c r="A1288" s="1">
        <v>10</v>
      </c>
      <c r="B1288">
        <v>2020</v>
      </c>
      <c r="C1288" s="48" t="str">
        <f t="shared" si="20"/>
        <v>MFY21</v>
      </c>
      <c r="D1288" t="s">
        <v>19</v>
      </c>
      <c r="E1288" t="s">
        <v>12</v>
      </c>
      <c r="F1288" t="s">
        <v>12</v>
      </c>
      <c r="G1288" s="4">
        <v>452531.08</v>
      </c>
      <c r="H1288" s="4">
        <v>443895.81</v>
      </c>
      <c r="I1288" s="4">
        <v>0</v>
      </c>
      <c r="J1288" s="4">
        <v>443895.81</v>
      </c>
      <c r="K1288" s="4">
        <v>0</v>
      </c>
      <c r="L1288" s="4">
        <v>0</v>
      </c>
    </row>
    <row r="1289" spans="1:12">
      <c r="A1289" s="1">
        <v>10</v>
      </c>
      <c r="B1289">
        <v>2020</v>
      </c>
      <c r="C1289" s="48" t="str">
        <f t="shared" si="20"/>
        <v>MFY21</v>
      </c>
      <c r="D1289" t="s">
        <v>19</v>
      </c>
      <c r="E1289" t="s">
        <v>13</v>
      </c>
      <c r="F1289" t="s">
        <v>12</v>
      </c>
      <c r="G1289" s="4">
        <v>12638.98</v>
      </c>
      <c r="H1289" s="4">
        <v>15939.77</v>
      </c>
      <c r="I1289" s="4">
        <v>0</v>
      </c>
      <c r="J1289" s="4">
        <v>15939.77</v>
      </c>
      <c r="K1289" s="4">
        <v>0</v>
      </c>
      <c r="L1289" s="4">
        <v>0</v>
      </c>
    </row>
    <row r="1290" spans="1:12">
      <c r="A1290" s="1">
        <v>10</v>
      </c>
      <c r="B1290">
        <v>2020</v>
      </c>
      <c r="C1290" s="48" t="str">
        <f t="shared" si="20"/>
        <v>MFY21</v>
      </c>
      <c r="D1290" t="s">
        <v>20</v>
      </c>
      <c r="E1290" t="s">
        <v>12</v>
      </c>
      <c r="F1290" t="s">
        <v>12</v>
      </c>
      <c r="G1290" s="4">
        <v>988655.97</v>
      </c>
      <c r="H1290" s="4">
        <v>831483.6</v>
      </c>
      <c r="I1290" s="4">
        <v>0</v>
      </c>
      <c r="J1290" s="4">
        <v>831462.58</v>
      </c>
      <c r="K1290" s="4">
        <v>21.02</v>
      </c>
      <c r="L1290" s="4">
        <v>0</v>
      </c>
    </row>
    <row r="1291" spans="1:12">
      <c r="A1291" s="1">
        <v>10</v>
      </c>
      <c r="B1291">
        <v>2020</v>
      </c>
      <c r="C1291" s="48" t="str">
        <f t="shared" si="20"/>
        <v>MFY21</v>
      </c>
      <c r="D1291" t="s">
        <v>21</v>
      </c>
      <c r="E1291" t="s">
        <v>12</v>
      </c>
      <c r="F1291" t="s">
        <v>12</v>
      </c>
      <c r="G1291" s="4">
        <v>2703318.43</v>
      </c>
      <c r="H1291" s="4">
        <v>2673057.35</v>
      </c>
      <c r="I1291" s="4">
        <v>0</v>
      </c>
      <c r="J1291" s="4">
        <v>2673057.35</v>
      </c>
      <c r="K1291" s="4">
        <v>0</v>
      </c>
      <c r="L1291" s="4">
        <v>0</v>
      </c>
    </row>
    <row r="1292" spans="1:12">
      <c r="A1292" s="1">
        <v>10</v>
      </c>
      <c r="B1292">
        <v>2020</v>
      </c>
      <c r="C1292" s="48" t="str">
        <f t="shared" si="20"/>
        <v>MFY21</v>
      </c>
      <c r="D1292" t="s">
        <v>21</v>
      </c>
      <c r="E1292" t="s">
        <v>13</v>
      </c>
      <c r="F1292" t="s">
        <v>12</v>
      </c>
      <c r="G1292" s="4">
        <v>1146.3599999999999</v>
      </c>
      <c r="H1292" s="4">
        <v>1146.3599999999999</v>
      </c>
      <c r="I1292" s="4">
        <v>0</v>
      </c>
      <c r="J1292" s="4">
        <v>1146.3599999999999</v>
      </c>
      <c r="K1292" s="4">
        <v>0</v>
      </c>
      <c r="L1292" s="4">
        <v>0</v>
      </c>
    </row>
    <row r="1293" spans="1:12">
      <c r="A1293" s="1">
        <v>10</v>
      </c>
      <c r="B1293">
        <v>2020</v>
      </c>
      <c r="C1293" s="48" t="str">
        <f t="shared" si="20"/>
        <v>MFY21</v>
      </c>
      <c r="D1293" t="s">
        <v>22</v>
      </c>
      <c r="E1293" t="s">
        <v>12</v>
      </c>
      <c r="F1293" t="s">
        <v>12</v>
      </c>
      <c r="G1293" s="4">
        <v>102287.67</v>
      </c>
      <c r="H1293" s="4">
        <v>89179.49</v>
      </c>
      <c r="I1293" s="4">
        <v>0</v>
      </c>
      <c r="J1293" s="4">
        <v>89179.49</v>
      </c>
      <c r="K1293" s="4">
        <v>0</v>
      </c>
      <c r="L1293" s="4">
        <v>0</v>
      </c>
    </row>
    <row r="1294" spans="1:12">
      <c r="A1294" s="1">
        <v>10</v>
      </c>
      <c r="B1294">
        <v>2020</v>
      </c>
      <c r="C1294" s="48" t="str">
        <f t="shared" si="20"/>
        <v>MFY21</v>
      </c>
      <c r="D1294" t="s">
        <v>23</v>
      </c>
      <c r="E1294" t="s">
        <v>12</v>
      </c>
      <c r="F1294" t="s">
        <v>12</v>
      </c>
      <c r="G1294" s="4">
        <v>517861.28</v>
      </c>
      <c r="H1294" s="4">
        <v>497444.94</v>
      </c>
      <c r="I1294" s="4">
        <v>0</v>
      </c>
      <c r="J1294" s="4">
        <v>497444.94</v>
      </c>
      <c r="K1294" s="4">
        <v>0</v>
      </c>
      <c r="L1294" s="4">
        <v>0</v>
      </c>
    </row>
    <row r="1295" spans="1:12">
      <c r="A1295" s="1">
        <v>10</v>
      </c>
      <c r="B1295">
        <v>2020</v>
      </c>
      <c r="C1295" s="48" t="str">
        <f t="shared" si="20"/>
        <v>MFY21</v>
      </c>
      <c r="D1295" t="s">
        <v>23</v>
      </c>
      <c r="E1295" t="s">
        <v>13</v>
      </c>
      <c r="F1295" t="s">
        <v>12</v>
      </c>
      <c r="G1295" s="4">
        <v>7618.2</v>
      </c>
      <c r="H1295" s="4">
        <v>7544.03</v>
      </c>
      <c r="I1295" s="4">
        <v>0</v>
      </c>
      <c r="J1295" s="4">
        <v>7544.03</v>
      </c>
      <c r="K1295" s="4">
        <v>0</v>
      </c>
      <c r="L1295" s="4">
        <v>0</v>
      </c>
    </row>
    <row r="1296" spans="1:12">
      <c r="A1296" s="1">
        <v>10</v>
      </c>
      <c r="B1296">
        <v>2020</v>
      </c>
      <c r="C1296" s="48" t="str">
        <f t="shared" si="20"/>
        <v>MFY21</v>
      </c>
      <c r="D1296" t="s">
        <v>24</v>
      </c>
      <c r="E1296" t="s">
        <v>12</v>
      </c>
      <c r="F1296" t="s">
        <v>12</v>
      </c>
      <c r="G1296" s="4">
        <v>456.12</v>
      </c>
      <c r="H1296" s="4">
        <v>184.96</v>
      </c>
      <c r="I1296" s="4">
        <v>0</v>
      </c>
      <c r="J1296" s="4">
        <v>184.96</v>
      </c>
      <c r="K1296" s="4">
        <v>0</v>
      </c>
      <c r="L1296" s="4">
        <v>0</v>
      </c>
    </row>
    <row r="1297" spans="1:12">
      <c r="A1297" s="1">
        <v>10</v>
      </c>
      <c r="B1297">
        <v>2020</v>
      </c>
      <c r="C1297" s="48" t="str">
        <f t="shared" si="20"/>
        <v>MFY21</v>
      </c>
      <c r="D1297" t="s">
        <v>25</v>
      </c>
      <c r="E1297" t="s">
        <v>12</v>
      </c>
      <c r="F1297" t="s">
        <v>12</v>
      </c>
      <c r="G1297" s="4">
        <v>870054.86</v>
      </c>
      <c r="H1297" s="4">
        <v>627344.79</v>
      </c>
      <c r="I1297" s="4">
        <v>0</v>
      </c>
      <c r="J1297" s="4">
        <v>627344.79</v>
      </c>
      <c r="K1297" s="4">
        <v>0</v>
      </c>
      <c r="L1297" s="4">
        <v>0</v>
      </c>
    </row>
    <row r="1298" spans="1:12">
      <c r="A1298" s="1">
        <v>10</v>
      </c>
      <c r="B1298">
        <v>2020</v>
      </c>
      <c r="C1298" s="48" t="str">
        <f t="shared" si="20"/>
        <v>MFY21</v>
      </c>
      <c r="D1298" t="s">
        <v>25</v>
      </c>
      <c r="E1298" t="s">
        <v>13</v>
      </c>
      <c r="F1298" t="s">
        <v>12</v>
      </c>
      <c r="G1298" s="4">
        <v>783.14</v>
      </c>
      <c r="H1298" s="4">
        <v>765</v>
      </c>
      <c r="I1298" s="4">
        <v>0</v>
      </c>
      <c r="J1298" s="4">
        <v>765</v>
      </c>
      <c r="K1298" s="4">
        <v>0</v>
      </c>
      <c r="L1298" s="4">
        <v>0</v>
      </c>
    </row>
    <row r="1299" spans="1:12">
      <c r="A1299" s="1">
        <v>10</v>
      </c>
      <c r="B1299">
        <v>2020</v>
      </c>
      <c r="C1299" s="48" t="str">
        <f t="shared" si="20"/>
        <v>MFY21</v>
      </c>
      <c r="D1299" t="s">
        <v>26</v>
      </c>
      <c r="E1299" t="s">
        <v>12</v>
      </c>
      <c r="F1299" t="s">
        <v>12</v>
      </c>
      <c r="G1299" s="4">
        <v>1943071.92</v>
      </c>
      <c r="H1299" s="4">
        <v>14932.74</v>
      </c>
      <c r="I1299" s="4">
        <v>0</v>
      </c>
      <c r="J1299" s="4">
        <v>14932.74</v>
      </c>
      <c r="K1299" s="4">
        <v>0</v>
      </c>
      <c r="L1299" s="4">
        <v>0</v>
      </c>
    </row>
    <row r="1300" spans="1:12">
      <c r="A1300" s="1">
        <v>10</v>
      </c>
      <c r="B1300">
        <v>2020</v>
      </c>
      <c r="C1300" s="48" t="str">
        <f t="shared" si="20"/>
        <v>MFY21</v>
      </c>
      <c r="D1300" t="s">
        <v>26</v>
      </c>
      <c r="E1300" t="s">
        <v>12</v>
      </c>
      <c r="F1300" t="s">
        <v>13</v>
      </c>
      <c r="G1300" s="4">
        <v>1879552.11</v>
      </c>
      <c r="H1300" s="4">
        <v>0</v>
      </c>
      <c r="I1300" s="4">
        <v>0</v>
      </c>
      <c r="J1300" s="4">
        <v>0</v>
      </c>
      <c r="K1300" s="4">
        <v>0</v>
      </c>
      <c r="L1300" s="4">
        <v>0</v>
      </c>
    </row>
    <row r="1301" spans="1:12">
      <c r="A1301" s="1">
        <v>10</v>
      </c>
      <c r="B1301">
        <v>2020</v>
      </c>
      <c r="C1301" s="48" t="str">
        <f t="shared" si="20"/>
        <v>MFY21</v>
      </c>
      <c r="D1301" t="s">
        <v>26</v>
      </c>
      <c r="E1301" t="s">
        <v>13</v>
      </c>
      <c r="F1301" t="s">
        <v>12</v>
      </c>
      <c r="G1301" s="4">
        <v>152382.25</v>
      </c>
      <c r="H1301" s="4">
        <v>4400.43</v>
      </c>
      <c r="I1301" s="4">
        <v>0</v>
      </c>
      <c r="J1301" s="4">
        <v>4400.43</v>
      </c>
      <c r="K1301" s="4">
        <v>0</v>
      </c>
      <c r="L1301" s="4">
        <v>0</v>
      </c>
    </row>
    <row r="1302" spans="1:12">
      <c r="A1302" s="1">
        <v>10</v>
      </c>
      <c r="B1302">
        <v>2020</v>
      </c>
      <c r="C1302" s="48" t="str">
        <f t="shared" si="20"/>
        <v>MFY21</v>
      </c>
      <c r="D1302" t="s">
        <v>26</v>
      </c>
      <c r="E1302" t="s">
        <v>13</v>
      </c>
      <c r="F1302" t="s">
        <v>13</v>
      </c>
      <c r="G1302" s="4">
        <v>1116.06</v>
      </c>
      <c r="H1302" s="4">
        <v>0</v>
      </c>
      <c r="I1302" s="4">
        <v>0</v>
      </c>
      <c r="J1302" s="4">
        <v>0</v>
      </c>
      <c r="K1302" s="4">
        <v>0</v>
      </c>
      <c r="L1302" s="4">
        <v>0</v>
      </c>
    </row>
    <row r="1303" spans="1:12">
      <c r="A1303" s="1">
        <v>10</v>
      </c>
      <c r="B1303">
        <v>2020</v>
      </c>
      <c r="C1303" s="48" t="str">
        <f t="shared" si="20"/>
        <v>MFY21</v>
      </c>
      <c r="D1303" t="s">
        <v>28</v>
      </c>
      <c r="E1303" t="s">
        <v>12</v>
      </c>
      <c r="F1303" t="s">
        <v>12</v>
      </c>
      <c r="G1303" s="4">
        <v>8541.2000000000007</v>
      </c>
      <c r="H1303" s="4">
        <v>1306.99</v>
      </c>
      <c r="I1303" s="4">
        <v>0</v>
      </c>
      <c r="J1303" s="4">
        <v>1306.99</v>
      </c>
      <c r="K1303" s="4">
        <v>0</v>
      </c>
      <c r="L1303" s="4">
        <v>0</v>
      </c>
    </row>
    <row r="1304" spans="1:12">
      <c r="A1304" s="1">
        <v>10</v>
      </c>
      <c r="B1304">
        <v>2020</v>
      </c>
      <c r="C1304" s="48" t="str">
        <f t="shared" si="20"/>
        <v>MFY21</v>
      </c>
      <c r="D1304" t="s">
        <v>28</v>
      </c>
      <c r="E1304" t="s">
        <v>13</v>
      </c>
      <c r="F1304" t="s">
        <v>12</v>
      </c>
      <c r="G1304" s="4">
        <v>16.329999999999998</v>
      </c>
      <c r="H1304" s="4">
        <v>16.329999999999998</v>
      </c>
      <c r="I1304" s="4">
        <v>0</v>
      </c>
      <c r="J1304" s="4">
        <v>16.329999999999998</v>
      </c>
      <c r="K1304" s="4">
        <v>0</v>
      </c>
      <c r="L1304" s="4">
        <v>0</v>
      </c>
    </row>
    <row r="1305" spans="1:12">
      <c r="A1305" s="1">
        <v>11</v>
      </c>
      <c r="B1305">
        <v>2020</v>
      </c>
      <c r="C1305" s="48" t="str">
        <f t="shared" si="20"/>
        <v>MFY21</v>
      </c>
      <c r="D1305" t="s">
        <v>11</v>
      </c>
      <c r="E1305" t="s">
        <v>12</v>
      </c>
      <c r="F1305" t="s">
        <v>12</v>
      </c>
      <c r="G1305" s="4">
        <v>29013703.170000002</v>
      </c>
      <c r="H1305" s="4">
        <v>23223776.07</v>
      </c>
      <c r="I1305" s="4">
        <v>5381.26</v>
      </c>
      <c r="J1305" s="4">
        <v>23214069.899999999</v>
      </c>
      <c r="K1305" s="4">
        <v>4324.91</v>
      </c>
      <c r="L1305" s="4">
        <v>0</v>
      </c>
    </row>
    <row r="1306" spans="1:12">
      <c r="A1306" s="1">
        <v>11</v>
      </c>
      <c r="B1306">
        <v>2020</v>
      </c>
      <c r="C1306" s="48" t="str">
        <f t="shared" si="20"/>
        <v>MFY21</v>
      </c>
      <c r="D1306" t="s">
        <v>11</v>
      </c>
      <c r="E1306" t="s">
        <v>13</v>
      </c>
      <c r="F1306" t="s">
        <v>12</v>
      </c>
      <c r="G1306" s="4">
        <v>120261.33</v>
      </c>
      <c r="H1306" s="4">
        <v>59331.03</v>
      </c>
      <c r="I1306" s="4">
        <v>0</v>
      </c>
      <c r="J1306" s="4">
        <v>59302.239999999998</v>
      </c>
      <c r="K1306" s="4">
        <v>28.79</v>
      </c>
      <c r="L1306" s="4">
        <v>0</v>
      </c>
    </row>
    <row r="1307" spans="1:12">
      <c r="A1307" s="1">
        <v>11</v>
      </c>
      <c r="B1307">
        <v>2020</v>
      </c>
      <c r="C1307" s="48" t="str">
        <f t="shared" si="20"/>
        <v>MFY21</v>
      </c>
      <c r="D1307" t="s">
        <v>14</v>
      </c>
      <c r="E1307" t="s">
        <v>12</v>
      </c>
      <c r="F1307" t="s">
        <v>12</v>
      </c>
      <c r="G1307" s="4">
        <v>11979336.810000001</v>
      </c>
      <c r="H1307" s="4">
        <v>10360991.34</v>
      </c>
      <c r="I1307" s="4">
        <v>0</v>
      </c>
      <c r="J1307" s="4">
        <v>10359370.67</v>
      </c>
      <c r="K1307" s="4">
        <v>1620.67</v>
      </c>
      <c r="L1307" s="4">
        <v>0</v>
      </c>
    </row>
    <row r="1308" spans="1:12">
      <c r="A1308" s="1">
        <v>11</v>
      </c>
      <c r="B1308">
        <v>2020</v>
      </c>
      <c r="C1308" s="48" t="str">
        <f t="shared" si="20"/>
        <v>MFY21</v>
      </c>
      <c r="D1308" t="s">
        <v>14</v>
      </c>
      <c r="E1308" t="s">
        <v>13</v>
      </c>
      <c r="F1308" t="s">
        <v>12</v>
      </c>
      <c r="G1308" s="4">
        <v>1036742.11</v>
      </c>
      <c r="H1308" s="4">
        <v>599706.97</v>
      </c>
      <c r="I1308" s="4">
        <v>0</v>
      </c>
      <c r="J1308" s="4">
        <v>599634.31000000006</v>
      </c>
      <c r="K1308" s="4">
        <v>72.66</v>
      </c>
      <c r="L1308" s="4">
        <v>0</v>
      </c>
    </row>
    <row r="1309" spans="1:12">
      <c r="A1309" s="1">
        <v>11</v>
      </c>
      <c r="B1309">
        <v>2020</v>
      </c>
      <c r="C1309" s="48" t="str">
        <f t="shared" si="20"/>
        <v>MFY21</v>
      </c>
      <c r="D1309" t="s">
        <v>15</v>
      </c>
      <c r="E1309" t="s">
        <v>12</v>
      </c>
      <c r="F1309" t="s">
        <v>12</v>
      </c>
      <c r="G1309" s="4">
        <v>1227149.54</v>
      </c>
      <c r="H1309" s="4">
        <v>1148341.3999999999</v>
      </c>
      <c r="I1309" s="4">
        <v>0</v>
      </c>
      <c r="J1309" s="4">
        <v>1148341.3999999999</v>
      </c>
      <c r="K1309" s="4">
        <v>0</v>
      </c>
      <c r="L1309" s="4">
        <v>0</v>
      </c>
    </row>
    <row r="1310" spans="1:12">
      <c r="A1310" s="1">
        <v>11</v>
      </c>
      <c r="B1310">
        <v>2020</v>
      </c>
      <c r="C1310" s="48" t="str">
        <f t="shared" si="20"/>
        <v>MFY21</v>
      </c>
      <c r="D1310" t="s">
        <v>15</v>
      </c>
      <c r="E1310" t="s">
        <v>13</v>
      </c>
      <c r="F1310" t="s">
        <v>12</v>
      </c>
      <c r="G1310" s="4">
        <v>29973.58</v>
      </c>
      <c r="H1310" s="4">
        <v>29260.45</v>
      </c>
      <c r="I1310" s="4">
        <v>0</v>
      </c>
      <c r="J1310" s="4">
        <v>29260.45</v>
      </c>
      <c r="K1310" s="4">
        <v>0</v>
      </c>
      <c r="L1310" s="4">
        <v>0</v>
      </c>
    </row>
    <row r="1311" spans="1:12">
      <c r="A1311" s="1">
        <v>11</v>
      </c>
      <c r="B1311">
        <v>2020</v>
      </c>
      <c r="C1311" s="48" t="str">
        <f t="shared" si="20"/>
        <v>MFY21</v>
      </c>
      <c r="D1311" t="s">
        <v>16</v>
      </c>
      <c r="E1311" t="s">
        <v>12</v>
      </c>
      <c r="F1311" t="s">
        <v>12</v>
      </c>
      <c r="G1311" s="4">
        <v>159827.29</v>
      </c>
      <c r="H1311" s="4">
        <v>148251.21</v>
      </c>
      <c r="I1311" s="4">
        <v>0</v>
      </c>
      <c r="J1311" s="4">
        <v>148251.21</v>
      </c>
      <c r="K1311" s="4">
        <v>0</v>
      </c>
      <c r="L1311" s="4">
        <v>0</v>
      </c>
    </row>
    <row r="1312" spans="1:12">
      <c r="A1312" s="1">
        <v>11</v>
      </c>
      <c r="B1312">
        <v>2020</v>
      </c>
      <c r="C1312" s="48" t="str">
        <f t="shared" si="20"/>
        <v>MFY21</v>
      </c>
      <c r="D1312" t="s">
        <v>16</v>
      </c>
      <c r="E1312" t="s">
        <v>13</v>
      </c>
      <c r="F1312" t="s">
        <v>12</v>
      </c>
      <c r="G1312" s="4">
        <v>185044.99</v>
      </c>
      <c r="H1312" s="4">
        <v>116394.12</v>
      </c>
      <c r="I1312" s="4">
        <v>0</v>
      </c>
      <c r="J1312" s="4">
        <v>116394.12</v>
      </c>
      <c r="K1312" s="4">
        <v>0</v>
      </c>
      <c r="L1312" s="4">
        <v>0</v>
      </c>
    </row>
    <row r="1313" spans="1:12">
      <c r="A1313" s="1">
        <v>11</v>
      </c>
      <c r="B1313">
        <v>2020</v>
      </c>
      <c r="C1313" s="48" t="str">
        <f t="shared" si="20"/>
        <v>MFY21</v>
      </c>
      <c r="D1313" t="s">
        <v>17</v>
      </c>
      <c r="E1313" t="s">
        <v>12</v>
      </c>
      <c r="F1313" t="s">
        <v>12</v>
      </c>
      <c r="G1313" s="4">
        <v>997252.34</v>
      </c>
      <c r="H1313" s="4">
        <v>986536.66</v>
      </c>
      <c r="I1313" s="4">
        <v>0</v>
      </c>
      <c r="J1313" s="4">
        <v>986536.66</v>
      </c>
      <c r="K1313" s="4">
        <v>0</v>
      </c>
      <c r="L1313" s="4">
        <v>0</v>
      </c>
    </row>
    <row r="1314" spans="1:12">
      <c r="A1314" s="1">
        <v>11</v>
      </c>
      <c r="B1314">
        <v>2020</v>
      </c>
      <c r="C1314" s="48" t="str">
        <f t="shared" si="20"/>
        <v>MFY21</v>
      </c>
      <c r="D1314" t="s">
        <v>17</v>
      </c>
      <c r="E1314" t="s">
        <v>13</v>
      </c>
      <c r="F1314" t="s">
        <v>12</v>
      </c>
      <c r="G1314" s="4">
        <v>44131.62</v>
      </c>
      <c r="H1314" s="4">
        <v>22333.18</v>
      </c>
      <c r="I1314" s="4">
        <v>0</v>
      </c>
      <c r="J1314" s="4">
        <v>22333.18</v>
      </c>
      <c r="K1314" s="4">
        <v>0</v>
      </c>
      <c r="L1314" s="4">
        <v>0</v>
      </c>
    </row>
    <row r="1315" spans="1:12">
      <c r="A1315" s="1">
        <v>11</v>
      </c>
      <c r="B1315">
        <v>2020</v>
      </c>
      <c r="C1315" s="48" t="str">
        <f t="shared" si="20"/>
        <v>MFY21</v>
      </c>
      <c r="D1315" t="s">
        <v>18</v>
      </c>
      <c r="E1315" t="s">
        <v>12</v>
      </c>
      <c r="F1315" t="s">
        <v>12</v>
      </c>
      <c r="G1315" s="4">
        <v>611527.43000000005</v>
      </c>
      <c r="H1315" s="4">
        <v>559166.32999999996</v>
      </c>
      <c r="I1315" s="4">
        <v>0</v>
      </c>
      <c r="J1315" s="4">
        <v>559166.32999999996</v>
      </c>
      <c r="K1315" s="4">
        <v>0</v>
      </c>
      <c r="L1315" s="4">
        <v>0</v>
      </c>
    </row>
    <row r="1316" spans="1:12">
      <c r="A1316" s="1">
        <v>11</v>
      </c>
      <c r="B1316">
        <v>2020</v>
      </c>
      <c r="C1316" s="48" t="str">
        <f t="shared" si="20"/>
        <v>MFY21</v>
      </c>
      <c r="D1316" t="s">
        <v>18</v>
      </c>
      <c r="E1316" t="s">
        <v>13</v>
      </c>
      <c r="F1316" t="s">
        <v>12</v>
      </c>
      <c r="G1316" s="4">
        <v>4453.97</v>
      </c>
      <c r="H1316" s="4">
        <v>4282.47</v>
      </c>
      <c r="I1316" s="4">
        <v>0</v>
      </c>
      <c r="J1316" s="4">
        <v>4282.47</v>
      </c>
      <c r="K1316" s="4">
        <v>0</v>
      </c>
      <c r="L1316" s="4">
        <v>0</v>
      </c>
    </row>
    <row r="1317" spans="1:12">
      <c r="A1317" s="1">
        <v>11</v>
      </c>
      <c r="B1317">
        <v>2020</v>
      </c>
      <c r="C1317" s="48" t="str">
        <f t="shared" si="20"/>
        <v>MFY21</v>
      </c>
      <c r="D1317" t="s">
        <v>19</v>
      </c>
      <c r="E1317" t="s">
        <v>12</v>
      </c>
      <c r="F1317" t="s">
        <v>12</v>
      </c>
      <c r="G1317" s="4">
        <v>399778.24</v>
      </c>
      <c r="H1317" s="4">
        <v>362135.71</v>
      </c>
      <c r="I1317" s="4">
        <v>0</v>
      </c>
      <c r="J1317" s="4">
        <v>362135.71</v>
      </c>
      <c r="K1317" s="4">
        <v>0</v>
      </c>
      <c r="L1317" s="4">
        <v>0</v>
      </c>
    </row>
    <row r="1318" spans="1:12">
      <c r="A1318" s="1">
        <v>11</v>
      </c>
      <c r="B1318">
        <v>2020</v>
      </c>
      <c r="C1318" s="48" t="str">
        <f t="shared" si="20"/>
        <v>MFY21</v>
      </c>
      <c r="D1318" t="s">
        <v>19</v>
      </c>
      <c r="E1318" t="s">
        <v>13</v>
      </c>
      <c r="F1318" t="s">
        <v>12</v>
      </c>
      <c r="G1318" s="4">
        <v>16204.42</v>
      </c>
      <c r="H1318" s="4">
        <v>15811.59</v>
      </c>
      <c r="I1318" s="4">
        <v>0</v>
      </c>
      <c r="J1318" s="4">
        <v>15811.59</v>
      </c>
      <c r="K1318" s="4">
        <v>0</v>
      </c>
      <c r="L1318" s="4">
        <v>0</v>
      </c>
    </row>
    <row r="1319" spans="1:12">
      <c r="A1319" s="1">
        <v>11</v>
      </c>
      <c r="B1319">
        <v>2020</v>
      </c>
      <c r="C1319" s="48" t="str">
        <f t="shared" si="20"/>
        <v>MFY21</v>
      </c>
      <c r="D1319" t="s">
        <v>20</v>
      </c>
      <c r="E1319" t="s">
        <v>12</v>
      </c>
      <c r="F1319" t="s">
        <v>12</v>
      </c>
      <c r="G1319" s="4">
        <v>850780.6</v>
      </c>
      <c r="H1319" s="4">
        <v>683813.59</v>
      </c>
      <c r="I1319" s="4">
        <v>0</v>
      </c>
      <c r="J1319" s="4">
        <v>683751.59</v>
      </c>
      <c r="K1319" s="4">
        <v>62</v>
      </c>
      <c r="L1319" s="4">
        <v>0</v>
      </c>
    </row>
    <row r="1320" spans="1:12">
      <c r="A1320" s="1">
        <v>11</v>
      </c>
      <c r="B1320">
        <v>2020</v>
      </c>
      <c r="C1320" s="48" t="str">
        <f t="shared" si="20"/>
        <v>MFY21</v>
      </c>
      <c r="D1320" t="s">
        <v>21</v>
      </c>
      <c r="E1320" t="s">
        <v>12</v>
      </c>
      <c r="F1320" t="s">
        <v>12</v>
      </c>
      <c r="G1320" s="4">
        <v>2753483.75</v>
      </c>
      <c r="H1320" s="4">
        <v>2591910.84</v>
      </c>
      <c r="I1320" s="4">
        <v>0</v>
      </c>
      <c r="J1320" s="4">
        <v>2591910.84</v>
      </c>
      <c r="K1320" s="4">
        <v>0</v>
      </c>
      <c r="L1320" s="4">
        <v>0</v>
      </c>
    </row>
    <row r="1321" spans="1:12">
      <c r="A1321" s="1">
        <v>11</v>
      </c>
      <c r="B1321">
        <v>2020</v>
      </c>
      <c r="C1321" s="48" t="str">
        <f t="shared" si="20"/>
        <v>MFY21</v>
      </c>
      <c r="D1321" t="s">
        <v>21</v>
      </c>
      <c r="E1321" t="s">
        <v>13</v>
      </c>
      <c r="F1321" t="s">
        <v>12</v>
      </c>
      <c r="G1321" s="4">
        <v>1146.3599999999999</v>
      </c>
      <c r="H1321" s="4">
        <v>1146.3599999999999</v>
      </c>
      <c r="I1321" s="4">
        <v>0</v>
      </c>
      <c r="J1321" s="4">
        <v>1146.3599999999999</v>
      </c>
      <c r="K1321" s="4">
        <v>0</v>
      </c>
      <c r="L1321" s="4">
        <v>0</v>
      </c>
    </row>
    <row r="1322" spans="1:12">
      <c r="A1322" s="1">
        <v>11</v>
      </c>
      <c r="B1322">
        <v>2020</v>
      </c>
      <c r="C1322" s="48" t="str">
        <f t="shared" si="20"/>
        <v>MFY21</v>
      </c>
      <c r="D1322" t="s">
        <v>22</v>
      </c>
      <c r="E1322" t="s">
        <v>12</v>
      </c>
      <c r="F1322" t="s">
        <v>12</v>
      </c>
      <c r="G1322" s="4">
        <v>87105.31</v>
      </c>
      <c r="H1322" s="4">
        <v>69713.34</v>
      </c>
      <c r="I1322" s="4">
        <v>0</v>
      </c>
      <c r="J1322" s="4">
        <v>69713.34</v>
      </c>
      <c r="K1322" s="4">
        <v>0</v>
      </c>
      <c r="L1322" s="4">
        <v>0</v>
      </c>
    </row>
    <row r="1323" spans="1:12">
      <c r="A1323" s="1">
        <v>11</v>
      </c>
      <c r="B1323">
        <v>2020</v>
      </c>
      <c r="C1323" s="48" t="str">
        <f t="shared" si="20"/>
        <v>MFY21</v>
      </c>
      <c r="D1323" t="s">
        <v>23</v>
      </c>
      <c r="E1323" t="s">
        <v>12</v>
      </c>
      <c r="F1323" t="s">
        <v>12</v>
      </c>
      <c r="G1323" s="4">
        <v>415232.43</v>
      </c>
      <c r="H1323" s="4">
        <v>367688.14</v>
      </c>
      <c r="I1323" s="4">
        <v>0</v>
      </c>
      <c r="J1323" s="4">
        <v>367688.14</v>
      </c>
      <c r="K1323" s="4">
        <v>0</v>
      </c>
      <c r="L1323" s="4">
        <v>0</v>
      </c>
    </row>
    <row r="1324" spans="1:12">
      <c r="A1324" s="1">
        <v>11</v>
      </c>
      <c r="B1324">
        <v>2020</v>
      </c>
      <c r="C1324" s="48" t="str">
        <f t="shared" si="20"/>
        <v>MFY21</v>
      </c>
      <c r="D1324" t="s">
        <v>23</v>
      </c>
      <c r="E1324" t="s">
        <v>13</v>
      </c>
      <c r="F1324" t="s">
        <v>12</v>
      </c>
      <c r="G1324" s="4">
        <v>7083.84</v>
      </c>
      <c r="H1324" s="4">
        <v>5670.98</v>
      </c>
      <c r="I1324" s="4">
        <v>0</v>
      </c>
      <c r="J1324" s="4">
        <v>5670.98</v>
      </c>
      <c r="K1324" s="4">
        <v>0</v>
      </c>
      <c r="L1324" s="4">
        <v>0</v>
      </c>
    </row>
    <row r="1325" spans="1:12">
      <c r="A1325" s="1">
        <v>11</v>
      </c>
      <c r="B1325">
        <v>2020</v>
      </c>
      <c r="C1325" s="48" t="str">
        <f t="shared" si="20"/>
        <v>MFY21</v>
      </c>
      <c r="D1325" t="s">
        <v>24</v>
      </c>
      <c r="E1325" t="s">
        <v>12</v>
      </c>
      <c r="F1325" t="s">
        <v>12</v>
      </c>
      <c r="G1325" s="4">
        <v>352.02</v>
      </c>
      <c r="H1325" s="4">
        <v>82.2</v>
      </c>
      <c r="I1325" s="4">
        <v>0</v>
      </c>
      <c r="J1325" s="4">
        <v>82.2</v>
      </c>
      <c r="K1325" s="4">
        <v>0</v>
      </c>
      <c r="L1325" s="4">
        <v>0</v>
      </c>
    </row>
    <row r="1326" spans="1:12">
      <c r="A1326" s="1">
        <v>11</v>
      </c>
      <c r="B1326">
        <v>2020</v>
      </c>
      <c r="C1326" s="48" t="str">
        <f t="shared" si="20"/>
        <v>MFY21</v>
      </c>
      <c r="D1326" t="s">
        <v>25</v>
      </c>
      <c r="E1326" t="s">
        <v>12</v>
      </c>
      <c r="F1326" t="s">
        <v>12</v>
      </c>
      <c r="G1326" s="4">
        <v>106256.08</v>
      </c>
      <c r="H1326" s="4">
        <v>79759.850000000006</v>
      </c>
      <c r="I1326" s="4">
        <v>0</v>
      </c>
      <c r="J1326" s="4">
        <v>79759.850000000006</v>
      </c>
      <c r="K1326" s="4">
        <v>0</v>
      </c>
      <c r="L1326" s="4">
        <v>0</v>
      </c>
    </row>
    <row r="1327" spans="1:12">
      <c r="A1327" s="1">
        <v>11</v>
      </c>
      <c r="B1327">
        <v>2020</v>
      </c>
      <c r="C1327" s="48" t="str">
        <f t="shared" si="20"/>
        <v>MFY21</v>
      </c>
      <c r="D1327" t="s">
        <v>25</v>
      </c>
      <c r="E1327" t="s">
        <v>13</v>
      </c>
      <c r="F1327" t="s">
        <v>12</v>
      </c>
      <c r="G1327" s="4">
        <v>783.14</v>
      </c>
      <c r="H1327" s="4">
        <v>765</v>
      </c>
      <c r="I1327" s="4">
        <v>0</v>
      </c>
      <c r="J1327" s="4">
        <v>765</v>
      </c>
      <c r="K1327" s="4">
        <v>0</v>
      </c>
      <c r="L1327" s="4">
        <v>0</v>
      </c>
    </row>
    <row r="1328" spans="1:12">
      <c r="A1328" s="1">
        <v>11</v>
      </c>
      <c r="B1328">
        <v>2020</v>
      </c>
      <c r="C1328" s="48" t="str">
        <f t="shared" si="20"/>
        <v>MFY21</v>
      </c>
      <c r="D1328" t="s">
        <v>26</v>
      </c>
      <c r="E1328" t="s">
        <v>12</v>
      </c>
      <c r="F1328" t="s">
        <v>12</v>
      </c>
      <c r="G1328" s="4">
        <v>1916645.09</v>
      </c>
      <c r="H1328" s="4">
        <v>44798.06</v>
      </c>
      <c r="I1328" s="4">
        <v>0</v>
      </c>
      <c r="J1328" s="4">
        <v>44798.06</v>
      </c>
      <c r="K1328" s="4">
        <v>0</v>
      </c>
      <c r="L1328" s="4">
        <v>0</v>
      </c>
    </row>
    <row r="1329" spans="1:12">
      <c r="A1329" s="1">
        <v>11</v>
      </c>
      <c r="B1329">
        <v>2020</v>
      </c>
      <c r="C1329" s="48" t="str">
        <f t="shared" si="20"/>
        <v>MFY21</v>
      </c>
      <c r="D1329" t="s">
        <v>26</v>
      </c>
      <c r="E1329" t="s">
        <v>12</v>
      </c>
      <c r="F1329" t="s">
        <v>13</v>
      </c>
      <c r="G1329" s="4">
        <v>493500.44</v>
      </c>
      <c r="H1329" s="4">
        <v>0</v>
      </c>
      <c r="I1329" s="4">
        <v>0</v>
      </c>
      <c r="J1329" s="4">
        <v>0</v>
      </c>
      <c r="K1329" s="4">
        <v>0</v>
      </c>
      <c r="L1329" s="4">
        <v>0</v>
      </c>
    </row>
    <row r="1330" spans="1:12">
      <c r="A1330" s="1">
        <v>11</v>
      </c>
      <c r="B1330">
        <v>2020</v>
      </c>
      <c r="C1330" s="48" t="str">
        <f t="shared" si="20"/>
        <v>MFY21</v>
      </c>
      <c r="D1330" t="s">
        <v>26</v>
      </c>
      <c r="E1330" t="s">
        <v>13</v>
      </c>
      <c r="F1330" t="s">
        <v>12</v>
      </c>
      <c r="G1330" s="4">
        <v>139535.75</v>
      </c>
      <c r="H1330" s="4">
        <v>4400.43</v>
      </c>
      <c r="I1330" s="4">
        <v>0</v>
      </c>
      <c r="J1330" s="4">
        <v>4400.43</v>
      </c>
      <c r="K1330" s="4">
        <v>0</v>
      </c>
      <c r="L1330" s="4">
        <v>0</v>
      </c>
    </row>
    <row r="1331" spans="1:12">
      <c r="A1331" s="1">
        <v>11</v>
      </c>
      <c r="B1331">
        <v>2020</v>
      </c>
      <c r="C1331" s="48" t="str">
        <f t="shared" si="20"/>
        <v>MFY21</v>
      </c>
      <c r="D1331" t="s">
        <v>26</v>
      </c>
      <c r="E1331" t="s">
        <v>13</v>
      </c>
      <c r="F1331" t="s">
        <v>13</v>
      </c>
      <c r="G1331" s="4">
        <v>1116.06</v>
      </c>
      <c r="H1331" s="4">
        <v>0</v>
      </c>
      <c r="I1331" s="4">
        <v>0</v>
      </c>
      <c r="J1331" s="4">
        <v>0</v>
      </c>
      <c r="K1331" s="4">
        <v>0</v>
      </c>
      <c r="L1331" s="4">
        <v>0</v>
      </c>
    </row>
    <row r="1332" spans="1:12">
      <c r="A1332" s="1">
        <v>11</v>
      </c>
      <c r="B1332">
        <v>2020</v>
      </c>
      <c r="C1332" s="48" t="str">
        <f t="shared" si="20"/>
        <v>MFY21</v>
      </c>
      <c r="D1332" t="s">
        <v>28</v>
      </c>
      <c r="E1332" t="s">
        <v>12</v>
      </c>
      <c r="F1332" t="s">
        <v>12</v>
      </c>
      <c r="G1332" s="4">
        <v>8155.3</v>
      </c>
      <c r="H1332" s="4">
        <v>1251.0999999999999</v>
      </c>
      <c r="I1332" s="4">
        <v>0</v>
      </c>
      <c r="J1332" s="4">
        <v>1251.0999999999999</v>
      </c>
      <c r="K1332" s="4">
        <v>0</v>
      </c>
      <c r="L1332" s="4">
        <v>0</v>
      </c>
    </row>
    <row r="1333" spans="1:12">
      <c r="A1333" s="1">
        <v>11</v>
      </c>
      <c r="B1333">
        <v>2020</v>
      </c>
      <c r="C1333" s="48" t="str">
        <f t="shared" si="20"/>
        <v>MFY21</v>
      </c>
      <c r="D1333" t="s">
        <v>28</v>
      </c>
      <c r="E1333" t="s">
        <v>13</v>
      </c>
      <c r="F1333" t="s">
        <v>12</v>
      </c>
      <c r="G1333" s="4">
        <v>16.329999999999998</v>
      </c>
      <c r="H1333" s="4">
        <v>16.329999999999998</v>
      </c>
      <c r="I1333" s="4">
        <v>0</v>
      </c>
      <c r="J1333" s="4">
        <v>16.329999999999998</v>
      </c>
      <c r="K1333" s="4">
        <v>0</v>
      </c>
      <c r="L1333" s="4">
        <v>0</v>
      </c>
    </row>
    <row r="1334" spans="1:12">
      <c r="A1334" s="1">
        <v>12</v>
      </c>
      <c r="B1334">
        <v>2020</v>
      </c>
      <c r="C1334" s="48" t="str">
        <f t="shared" si="20"/>
        <v>MFY21</v>
      </c>
      <c r="D1334" t="s">
        <v>11</v>
      </c>
      <c r="E1334" t="s">
        <v>12</v>
      </c>
      <c r="F1334" t="s">
        <v>12</v>
      </c>
      <c r="G1334" s="4">
        <v>33504473.640000001</v>
      </c>
      <c r="H1334" s="4">
        <v>22891304.210000001</v>
      </c>
      <c r="I1334" s="4">
        <v>0</v>
      </c>
      <c r="J1334" s="4">
        <v>22887665.010000002</v>
      </c>
      <c r="K1334" s="4">
        <v>3639.2</v>
      </c>
      <c r="L1334" s="4">
        <v>0</v>
      </c>
    </row>
    <row r="1335" spans="1:12">
      <c r="A1335" s="1">
        <v>12</v>
      </c>
      <c r="B1335">
        <v>2020</v>
      </c>
      <c r="C1335" s="48" t="str">
        <f t="shared" si="20"/>
        <v>MFY21</v>
      </c>
      <c r="D1335" t="s">
        <v>11</v>
      </c>
      <c r="E1335" t="s">
        <v>13</v>
      </c>
      <c r="F1335" t="s">
        <v>12</v>
      </c>
      <c r="G1335" s="4">
        <v>130225.19</v>
      </c>
      <c r="H1335" s="4">
        <v>53524.59</v>
      </c>
      <c r="I1335" s="4">
        <v>0</v>
      </c>
      <c r="J1335" s="4">
        <v>53495.8</v>
      </c>
      <c r="K1335" s="4">
        <v>28.79</v>
      </c>
      <c r="L1335" s="4">
        <v>0</v>
      </c>
    </row>
    <row r="1336" spans="1:12">
      <c r="A1336" s="1">
        <v>12</v>
      </c>
      <c r="B1336">
        <v>2020</v>
      </c>
      <c r="C1336" s="48" t="str">
        <f t="shared" si="20"/>
        <v>MFY21</v>
      </c>
      <c r="D1336" t="s">
        <v>14</v>
      </c>
      <c r="E1336" t="s">
        <v>12</v>
      </c>
      <c r="F1336" t="s">
        <v>12</v>
      </c>
      <c r="G1336" s="4">
        <v>12652756.15</v>
      </c>
      <c r="H1336" s="4">
        <v>8677785.8499999996</v>
      </c>
      <c r="I1336" s="4">
        <v>3797.47</v>
      </c>
      <c r="J1336" s="4">
        <v>8672895.8399999999</v>
      </c>
      <c r="K1336" s="4">
        <v>1092.54</v>
      </c>
      <c r="L1336" s="4">
        <v>0</v>
      </c>
    </row>
    <row r="1337" spans="1:12">
      <c r="A1337" s="1">
        <v>12</v>
      </c>
      <c r="B1337">
        <v>2020</v>
      </c>
      <c r="C1337" s="48" t="str">
        <f t="shared" si="20"/>
        <v>MFY21</v>
      </c>
      <c r="D1337" t="s">
        <v>14</v>
      </c>
      <c r="E1337" t="s">
        <v>13</v>
      </c>
      <c r="F1337" t="s">
        <v>12</v>
      </c>
      <c r="G1337" s="4">
        <v>1094527</v>
      </c>
      <c r="H1337" s="4">
        <v>478139.75</v>
      </c>
      <c r="I1337" s="4">
        <v>0</v>
      </c>
      <c r="J1337" s="4">
        <v>477819.71</v>
      </c>
      <c r="K1337" s="4">
        <v>320.04000000000002</v>
      </c>
      <c r="L1337" s="4">
        <v>0</v>
      </c>
    </row>
    <row r="1338" spans="1:12">
      <c r="A1338" s="1">
        <v>12</v>
      </c>
      <c r="B1338">
        <v>2020</v>
      </c>
      <c r="C1338" s="48" t="str">
        <f t="shared" si="20"/>
        <v>MFY21</v>
      </c>
      <c r="D1338" t="s">
        <v>15</v>
      </c>
      <c r="E1338" t="s">
        <v>12</v>
      </c>
      <c r="F1338" t="s">
        <v>12</v>
      </c>
      <c r="G1338" s="4">
        <v>1339604.8600000001</v>
      </c>
      <c r="H1338" s="4">
        <v>980523.61199999996</v>
      </c>
      <c r="I1338" s="4">
        <v>0</v>
      </c>
      <c r="J1338" s="4">
        <v>980523.61199999996</v>
      </c>
      <c r="K1338" s="4">
        <v>0</v>
      </c>
      <c r="L1338" s="4">
        <v>0</v>
      </c>
    </row>
    <row r="1339" spans="1:12">
      <c r="A1339" s="1">
        <v>12</v>
      </c>
      <c r="B1339">
        <v>2020</v>
      </c>
      <c r="C1339" s="48" t="str">
        <f t="shared" si="20"/>
        <v>MFY21</v>
      </c>
      <c r="D1339" t="s">
        <v>15</v>
      </c>
      <c r="E1339" t="s">
        <v>13</v>
      </c>
      <c r="F1339" t="s">
        <v>12</v>
      </c>
      <c r="G1339" s="4">
        <v>24839.29</v>
      </c>
      <c r="H1339" s="4">
        <v>23842.78</v>
      </c>
      <c r="I1339" s="4">
        <v>0</v>
      </c>
      <c r="J1339" s="4">
        <v>23842.78</v>
      </c>
      <c r="K1339" s="4">
        <v>0</v>
      </c>
      <c r="L1339" s="4">
        <v>0</v>
      </c>
    </row>
    <row r="1340" spans="1:12">
      <c r="A1340" s="1">
        <v>12</v>
      </c>
      <c r="B1340">
        <v>2020</v>
      </c>
      <c r="C1340" s="48" t="str">
        <f t="shared" si="20"/>
        <v>MFY21</v>
      </c>
      <c r="D1340" t="s">
        <v>16</v>
      </c>
      <c r="E1340" t="s">
        <v>12</v>
      </c>
      <c r="F1340" t="s">
        <v>12</v>
      </c>
      <c r="G1340" s="4">
        <v>157209.95000000001</v>
      </c>
      <c r="H1340" s="4">
        <v>82449.91</v>
      </c>
      <c r="I1340" s="4">
        <v>0</v>
      </c>
      <c r="J1340" s="4">
        <v>82449.91</v>
      </c>
      <c r="K1340" s="4">
        <v>0</v>
      </c>
      <c r="L1340" s="4">
        <v>0</v>
      </c>
    </row>
    <row r="1341" spans="1:12">
      <c r="A1341" s="1">
        <v>12</v>
      </c>
      <c r="B1341">
        <v>2020</v>
      </c>
      <c r="C1341" s="48" t="str">
        <f t="shared" si="20"/>
        <v>MFY21</v>
      </c>
      <c r="D1341" t="s">
        <v>16</v>
      </c>
      <c r="E1341" t="s">
        <v>13</v>
      </c>
      <c r="F1341" t="s">
        <v>12</v>
      </c>
      <c r="G1341" s="4">
        <v>188315.56</v>
      </c>
      <c r="H1341" s="4">
        <v>103724.72</v>
      </c>
      <c r="I1341" s="4">
        <v>0</v>
      </c>
      <c r="J1341" s="4">
        <v>103724.72</v>
      </c>
      <c r="K1341" s="4">
        <v>0</v>
      </c>
      <c r="L1341" s="4">
        <v>0</v>
      </c>
    </row>
    <row r="1342" spans="1:12">
      <c r="A1342" s="1">
        <v>12</v>
      </c>
      <c r="B1342">
        <v>2020</v>
      </c>
      <c r="C1342" s="48" t="str">
        <f t="shared" si="20"/>
        <v>MFY21</v>
      </c>
      <c r="D1342" t="s">
        <v>17</v>
      </c>
      <c r="E1342" t="s">
        <v>12</v>
      </c>
      <c r="F1342" t="s">
        <v>12</v>
      </c>
      <c r="G1342" s="4">
        <v>960270</v>
      </c>
      <c r="H1342" s="4">
        <v>987005.37549999997</v>
      </c>
      <c r="I1342" s="4">
        <v>0</v>
      </c>
      <c r="J1342" s="4">
        <v>987005.37549999997</v>
      </c>
      <c r="K1342" s="4">
        <v>0</v>
      </c>
      <c r="L1342" s="4">
        <v>0</v>
      </c>
    </row>
    <row r="1343" spans="1:12">
      <c r="A1343" s="1">
        <v>12</v>
      </c>
      <c r="B1343">
        <v>2020</v>
      </c>
      <c r="C1343" s="48" t="str">
        <f t="shared" si="20"/>
        <v>MFY21</v>
      </c>
      <c r="D1343" t="s">
        <v>17</v>
      </c>
      <c r="E1343" t="s">
        <v>13</v>
      </c>
      <c r="F1343" t="s">
        <v>12</v>
      </c>
      <c r="G1343" s="4">
        <v>29685</v>
      </c>
      <c r="H1343" s="4">
        <v>22269.41</v>
      </c>
      <c r="I1343" s="4">
        <v>0</v>
      </c>
      <c r="J1343" s="4">
        <v>22269.41</v>
      </c>
      <c r="K1343" s="4">
        <v>0</v>
      </c>
      <c r="L1343" s="4">
        <v>0</v>
      </c>
    </row>
    <row r="1344" spans="1:12">
      <c r="A1344" s="1">
        <v>12</v>
      </c>
      <c r="B1344">
        <v>2020</v>
      </c>
      <c r="C1344" s="48" t="str">
        <f t="shared" si="20"/>
        <v>MFY21</v>
      </c>
      <c r="D1344" t="s">
        <v>18</v>
      </c>
      <c r="E1344" t="s">
        <v>12</v>
      </c>
      <c r="F1344" t="s">
        <v>12</v>
      </c>
      <c r="G1344" s="4">
        <v>640585.31000000006</v>
      </c>
      <c r="H1344" s="4">
        <v>486842.72</v>
      </c>
      <c r="I1344" s="4">
        <v>0</v>
      </c>
      <c r="J1344" s="4">
        <v>486842.72</v>
      </c>
      <c r="K1344" s="4">
        <v>0</v>
      </c>
      <c r="L1344" s="4">
        <v>0</v>
      </c>
    </row>
    <row r="1345" spans="1:12">
      <c r="A1345" s="1">
        <v>12</v>
      </c>
      <c r="B1345">
        <v>2020</v>
      </c>
      <c r="C1345" s="48" t="str">
        <f t="shared" si="20"/>
        <v>MFY21</v>
      </c>
      <c r="D1345" t="s">
        <v>18</v>
      </c>
      <c r="E1345" t="s">
        <v>13</v>
      </c>
      <c r="F1345" t="s">
        <v>12</v>
      </c>
      <c r="G1345" s="4">
        <v>4466.22</v>
      </c>
      <c r="H1345" s="4">
        <v>2846.75</v>
      </c>
      <c r="I1345" s="4">
        <v>0</v>
      </c>
      <c r="J1345" s="4">
        <v>2846.75</v>
      </c>
      <c r="K1345" s="4">
        <v>0</v>
      </c>
      <c r="L1345" s="4">
        <v>0</v>
      </c>
    </row>
    <row r="1346" spans="1:12">
      <c r="A1346" s="1">
        <v>12</v>
      </c>
      <c r="B1346">
        <v>2020</v>
      </c>
      <c r="C1346" s="48" t="str">
        <f t="shared" si="20"/>
        <v>MFY21</v>
      </c>
      <c r="D1346" t="s">
        <v>19</v>
      </c>
      <c r="E1346" t="s">
        <v>12</v>
      </c>
      <c r="F1346" t="s">
        <v>12</v>
      </c>
      <c r="G1346" s="4">
        <v>453526.27</v>
      </c>
      <c r="H1346" s="4">
        <v>41118.22</v>
      </c>
      <c r="I1346" s="4">
        <v>0</v>
      </c>
      <c r="J1346" s="4">
        <v>41118.22</v>
      </c>
      <c r="K1346" s="4">
        <v>0</v>
      </c>
      <c r="L1346" s="4">
        <v>0</v>
      </c>
    </row>
    <row r="1347" spans="1:12">
      <c r="A1347" s="1">
        <v>12</v>
      </c>
      <c r="B1347">
        <v>2020</v>
      </c>
      <c r="C1347" s="48" t="str">
        <f t="shared" ref="C1347:C1391" si="21">"MFY"&amp;IF(A1347&lt;2,RIGHT(B1347,2),RIGHT(B1347+1,2))</f>
        <v>MFY21</v>
      </c>
      <c r="D1347" t="s">
        <v>19</v>
      </c>
      <c r="E1347" t="s">
        <v>13</v>
      </c>
      <c r="F1347" t="s">
        <v>12</v>
      </c>
      <c r="G1347" s="4">
        <v>15498.9</v>
      </c>
      <c r="H1347" s="4">
        <v>1426.55</v>
      </c>
      <c r="I1347" s="4">
        <v>0</v>
      </c>
      <c r="J1347" s="4">
        <v>1426.55</v>
      </c>
      <c r="K1347" s="4">
        <v>0</v>
      </c>
      <c r="L1347" s="4">
        <v>0</v>
      </c>
    </row>
    <row r="1348" spans="1:12">
      <c r="A1348" s="1">
        <v>12</v>
      </c>
      <c r="B1348">
        <v>2020</v>
      </c>
      <c r="C1348" s="48" t="str">
        <f t="shared" si="21"/>
        <v>MFY21</v>
      </c>
      <c r="D1348" t="s">
        <v>20</v>
      </c>
      <c r="E1348" t="s">
        <v>12</v>
      </c>
      <c r="F1348" t="s">
        <v>12</v>
      </c>
      <c r="G1348" s="4">
        <v>1093941.28</v>
      </c>
      <c r="H1348" s="4">
        <v>772257.77</v>
      </c>
      <c r="I1348" s="4">
        <v>0</v>
      </c>
      <c r="J1348" s="4">
        <v>772184.15</v>
      </c>
      <c r="K1348" s="4">
        <v>73.62</v>
      </c>
      <c r="L1348" s="4">
        <v>0</v>
      </c>
    </row>
    <row r="1349" spans="1:12">
      <c r="A1349" s="1">
        <v>12</v>
      </c>
      <c r="B1349">
        <v>2020</v>
      </c>
      <c r="C1349" s="48" t="str">
        <f t="shared" si="21"/>
        <v>MFY21</v>
      </c>
      <c r="D1349" t="s">
        <v>21</v>
      </c>
      <c r="E1349" t="s">
        <v>12</v>
      </c>
      <c r="F1349" t="s">
        <v>12</v>
      </c>
      <c r="G1349" s="4">
        <v>3019568.06</v>
      </c>
      <c r="H1349" s="4">
        <v>2237299.84</v>
      </c>
      <c r="I1349" s="4">
        <v>0</v>
      </c>
      <c r="J1349" s="4">
        <v>2237299.84</v>
      </c>
      <c r="K1349" s="4">
        <v>0</v>
      </c>
      <c r="L1349" s="4">
        <v>0</v>
      </c>
    </row>
    <row r="1350" spans="1:12">
      <c r="A1350" s="1">
        <v>12</v>
      </c>
      <c r="B1350">
        <v>2020</v>
      </c>
      <c r="C1350" s="48" t="str">
        <f t="shared" si="21"/>
        <v>MFY21</v>
      </c>
      <c r="D1350" t="s">
        <v>21</v>
      </c>
      <c r="E1350" t="s">
        <v>13</v>
      </c>
      <c r="F1350" t="s">
        <v>12</v>
      </c>
      <c r="G1350" s="4">
        <v>1376.54</v>
      </c>
      <c r="H1350" s="4">
        <v>3366.36</v>
      </c>
      <c r="I1350" s="4">
        <v>0</v>
      </c>
      <c r="J1350" s="4">
        <v>3366.36</v>
      </c>
      <c r="K1350" s="4">
        <v>0</v>
      </c>
      <c r="L1350" s="4">
        <v>0</v>
      </c>
    </row>
    <row r="1351" spans="1:12">
      <c r="A1351" s="1">
        <v>12</v>
      </c>
      <c r="B1351">
        <v>2020</v>
      </c>
      <c r="C1351" s="48" t="str">
        <f t="shared" si="21"/>
        <v>MFY21</v>
      </c>
      <c r="D1351" t="s">
        <v>22</v>
      </c>
      <c r="E1351" t="s">
        <v>12</v>
      </c>
      <c r="F1351" t="s">
        <v>12</v>
      </c>
      <c r="G1351" s="4">
        <v>101121.54</v>
      </c>
      <c r="H1351" s="4">
        <v>53315.92</v>
      </c>
      <c r="I1351" s="4">
        <v>0</v>
      </c>
      <c r="J1351" s="4">
        <v>53315.92</v>
      </c>
      <c r="K1351" s="4">
        <v>0</v>
      </c>
      <c r="L1351" s="4">
        <v>0</v>
      </c>
    </row>
    <row r="1352" spans="1:12">
      <c r="A1352" s="1">
        <v>12</v>
      </c>
      <c r="B1352">
        <v>2020</v>
      </c>
      <c r="C1352" s="48" t="str">
        <f t="shared" si="21"/>
        <v>MFY21</v>
      </c>
      <c r="D1352" t="s">
        <v>23</v>
      </c>
      <c r="E1352" t="s">
        <v>12</v>
      </c>
      <c r="F1352" t="s">
        <v>12</v>
      </c>
      <c r="G1352" s="4">
        <v>510898.55</v>
      </c>
      <c r="H1352" s="4">
        <v>340972.17</v>
      </c>
      <c r="I1352" s="4">
        <v>0</v>
      </c>
      <c r="J1352" s="4">
        <v>340972.17</v>
      </c>
      <c r="K1352" s="4">
        <v>0</v>
      </c>
      <c r="L1352" s="4">
        <v>0</v>
      </c>
    </row>
    <row r="1353" spans="1:12">
      <c r="A1353" s="1">
        <v>12</v>
      </c>
      <c r="B1353">
        <v>2020</v>
      </c>
      <c r="C1353" s="48" t="str">
        <f t="shared" si="21"/>
        <v>MFY21</v>
      </c>
      <c r="D1353" t="s">
        <v>23</v>
      </c>
      <c r="E1353" t="s">
        <v>13</v>
      </c>
      <c r="F1353" t="s">
        <v>12</v>
      </c>
      <c r="G1353" s="4">
        <v>7618.2</v>
      </c>
      <c r="H1353" s="4">
        <v>5139.3500000000004</v>
      </c>
      <c r="I1353" s="4">
        <v>0</v>
      </c>
      <c r="J1353" s="4">
        <v>5139.3500000000004</v>
      </c>
      <c r="K1353" s="4">
        <v>0</v>
      </c>
      <c r="L1353" s="4">
        <v>0</v>
      </c>
    </row>
    <row r="1354" spans="1:12">
      <c r="A1354" s="1">
        <v>12</v>
      </c>
      <c r="B1354">
        <v>2020</v>
      </c>
      <c r="C1354" s="48" t="str">
        <f t="shared" si="21"/>
        <v>MFY21</v>
      </c>
      <c r="D1354" t="s">
        <v>24</v>
      </c>
      <c r="E1354" t="s">
        <v>12</v>
      </c>
      <c r="F1354" t="s">
        <v>12</v>
      </c>
      <c r="G1354" s="4">
        <v>415.8</v>
      </c>
      <c r="H1354" s="4">
        <v>74.459999999999994</v>
      </c>
      <c r="I1354" s="4">
        <v>0</v>
      </c>
      <c r="J1354" s="4">
        <v>74.459999999999994</v>
      </c>
      <c r="K1354" s="4">
        <v>0</v>
      </c>
      <c r="L1354" s="4">
        <v>0</v>
      </c>
    </row>
    <row r="1355" spans="1:12">
      <c r="A1355" s="1">
        <v>12</v>
      </c>
      <c r="B1355">
        <v>2020</v>
      </c>
      <c r="C1355" s="48" t="str">
        <f t="shared" si="21"/>
        <v>MFY21</v>
      </c>
      <c r="D1355" t="s">
        <v>25</v>
      </c>
      <c r="E1355" t="s">
        <v>12</v>
      </c>
      <c r="F1355" t="s">
        <v>12</v>
      </c>
      <c r="G1355" s="4">
        <v>514107.86</v>
      </c>
      <c r="H1355" s="4">
        <v>344348.41</v>
      </c>
      <c r="I1355" s="4">
        <v>0</v>
      </c>
      <c r="J1355" s="4">
        <v>344348.41</v>
      </c>
      <c r="K1355" s="4">
        <v>0</v>
      </c>
      <c r="L1355" s="4">
        <v>0</v>
      </c>
    </row>
    <row r="1356" spans="1:12">
      <c r="A1356" s="1">
        <v>12</v>
      </c>
      <c r="B1356">
        <v>2020</v>
      </c>
      <c r="C1356" s="48" t="str">
        <f t="shared" si="21"/>
        <v>MFY21</v>
      </c>
      <c r="D1356" t="s">
        <v>25</v>
      </c>
      <c r="E1356" t="s">
        <v>13</v>
      </c>
      <c r="F1356" t="s">
        <v>12</v>
      </c>
      <c r="G1356" s="4">
        <v>783.14</v>
      </c>
      <c r="H1356" s="4">
        <v>536.78</v>
      </c>
      <c r="I1356" s="4">
        <v>0</v>
      </c>
      <c r="J1356" s="4">
        <v>536.78</v>
      </c>
      <c r="K1356" s="4">
        <v>0</v>
      </c>
      <c r="L1356" s="4">
        <v>0</v>
      </c>
    </row>
    <row r="1357" spans="1:12">
      <c r="A1357" s="1">
        <v>12</v>
      </c>
      <c r="B1357">
        <v>2020</v>
      </c>
      <c r="C1357" s="48" t="str">
        <f t="shared" si="21"/>
        <v>MFY21</v>
      </c>
      <c r="D1357" t="s">
        <v>26</v>
      </c>
      <c r="E1357" t="s">
        <v>12</v>
      </c>
      <c r="F1357" t="s">
        <v>12</v>
      </c>
      <c r="G1357" s="4">
        <v>1669154.74</v>
      </c>
      <c r="H1357" s="4">
        <v>1817.11</v>
      </c>
      <c r="I1357" s="4">
        <v>0</v>
      </c>
      <c r="J1357" s="4">
        <v>1817.11</v>
      </c>
      <c r="K1357" s="4">
        <v>0</v>
      </c>
      <c r="L1357" s="4">
        <v>0</v>
      </c>
    </row>
    <row r="1358" spans="1:12">
      <c r="A1358" s="1">
        <v>12</v>
      </c>
      <c r="B1358">
        <v>2020</v>
      </c>
      <c r="C1358" s="48" t="str">
        <f t="shared" si="21"/>
        <v>MFY21</v>
      </c>
      <c r="D1358" t="s">
        <v>26</v>
      </c>
      <c r="E1358" t="s">
        <v>12</v>
      </c>
      <c r="F1358" t="s">
        <v>13</v>
      </c>
      <c r="G1358" s="4">
        <v>1586550.87</v>
      </c>
      <c r="H1358" s="4">
        <v>0</v>
      </c>
      <c r="I1358" s="4">
        <v>0</v>
      </c>
      <c r="J1358" s="4">
        <v>0</v>
      </c>
      <c r="K1358" s="4">
        <v>0</v>
      </c>
      <c r="L1358" s="4">
        <v>0</v>
      </c>
    </row>
    <row r="1359" spans="1:12">
      <c r="A1359" s="1">
        <v>12</v>
      </c>
      <c r="B1359">
        <v>2020</v>
      </c>
      <c r="C1359" s="48" t="str">
        <f t="shared" si="21"/>
        <v>MFY21</v>
      </c>
      <c r="D1359" t="s">
        <v>26</v>
      </c>
      <c r="E1359" t="s">
        <v>13</v>
      </c>
      <c r="F1359" t="s">
        <v>12</v>
      </c>
      <c r="G1359" s="4">
        <v>152277.99</v>
      </c>
      <c r="H1359" s="4">
        <v>0</v>
      </c>
      <c r="I1359" s="4">
        <v>0</v>
      </c>
      <c r="J1359" s="4">
        <v>0</v>
      </c>
      <c r="K1359" s="4">
        <v>0</v>
      </c>
      <c r="L1359" s="4">
        <v>0</v>
      </c>
    </row>
    <row r="1360" spans="1:12">
      <c r="A1360" s="1">
        <v>12</v>
      </c>
      <c r="B1360">
        <v>2020</v>
      </c>
      <c r="C1360" s="48" t="str">
        <f t="shared" si="21"/>
        <v>MFY21</v>
      </c>
      <c r="D1360" t="s">
        <v>26</v>
      </c>
      <c r="E1360" t="s">
        <v>13</v>
      </c>
      <c r="F1360" t="s">
        <v>13</v>
      </c>
      <c r="G1360" s="4">
        <v>1116.06</v>
      </c>
      <c r="H1360" s="4">
        <v>0</v>
      </c>
      <c r="I1360" s="4">
        <v>0</v>
      </c>
      <c r="J1360" s="4">
        <v>0</v>
      </c>
      <c r="K1360" s="4">
        <v>0</v>
      </c>
      <c r="L1360" s="4">
        <v>0</v>
      </c>
    </row>
    <row r="1361" spans="1:12">
      <c r="A1361" s="1">
        <v>12</v>
      </c>
      <c r="B1361">
        <v>2020</v>
      </c>
      <c r="C1361" s="48" t="str">
        <f t="shared" si="21"/>
        <v>MFY21</v>
      </c>
      <c r="D1361" t="s">
        <v>28</v>
      </c>
      <c r="E1361" t="s">
        <v>12</v>
      </c>
      <c r="F1361" t="s">
        <v>12</v>
      </c>
      <c r="G1361" s="4">
        <v>8193.2000000000007</v>
      </c>
      <c r="H1361" s="4">
        <v>1122.78</v>
      </c>
      <c r="I1361" s="4">
        <v>0</v>
      </c>
      <c r="J1361" s="4">
        <v>1122.78</v>
      </c>
      <c r="K1361" s="4">
        <v>0</v>
      </c>
      <c r="L1361" s="4">
        <v>0</v>
      </c>
    </row>
    <row r="1362" spans="1:12">
      <c r="A1362" s="1">
        <v>12</v>
      </c>
      <c r="B1362">
        <v>2020</v>
      </c>
      <c r="C1362" s="48" t="str">
        <f t="shared" si="21"/>
        <v>MFY21</v>
      </c>
      <c r="D1362" t="s">
        <v>28</v>
      </c>
      <c r="E1362" t="s">
        <v>13</v>
      </c>
      <c r="F1362" t="s">
        <v>12</v>
      </c>
      <c r="G1362" s="4">
        <v>16.329999999999998</v>
      </c>
      <c r="H1362" s="4">
        <v>16.329999999999998</v>
      </c>
      <c r="I1362" s="4">
        <v>0</v>
      </c>
      <c r="J1362" s="4">
        <v>16.329999999999998</v>
      </c>
      <c r="K1362" s="4">
        <v>0</v>
      </c>
      <c r="L1362" s="4">
        <v>0</v>
      </c>
    </row>
    <row r="1363" spans="1:12">
      <c r="A1363" s="1">
        <v>1</v>
      </c>
      <c r="B1363">
        <v>2021</v>
      </c>
      <c r="C1363" s="48" t="str">
        <f t="shared" si="21"/>
        <v>MFY21</v>
      </c>
      <c r="D1363" t="s">
        <v>11</v>
      </c>
      <c r="E1363" t="s">
        <v>12</v>
      </c>
      <c r="F1363" t="s">
        <v>12</v>
      </c>
      <c r="G1363" s="4">
        <v>30385898.66</v>
      </c>
      <c r="H1363" s="4">
        <v>4811864</v>
      </c>
      <c r="I1363" s="4">
        <v>0</v>
      </c>
      <c r="J1363" s="4">
        <v>4379897.6500000004</v>
      </c>
      <c r="K1363" s="4">
        <v>431966.35</v>
      </c>
      <c r="L1363" s="4">
        <v>0</v>
      </c>
    </row>
    <row r="1364" spans="1:12">
      <c r="A1364" s="1">
        <v>1</v>
      </c>
      <c r="B1364">
        <v>2021</v>
      </c>
      <c r="C1364" s="48" t="str">
        <f t="shared" si="21"/>
        <v>MFY21</v>
      </c>
      <c r="D1364" t="s">
        <v>11</v>
      </c>
      <c r="E1364" t="s">
        <v>13</v>
      </c>
      <c r="F1364" t="s">
        <v>12</v>
      </c>
      <c r="G1364" s="4">
        <v>117075.69</v>
      </c>
      <c r="H1364" s="4">
        <v>15827.51</v>
      </c>
      <c r="I1364" s="4">
        <v>0</v>
      </c>
      <c r="J1364" s="4">
        <v>14842.14</v>
      </c>
      <c r="K1364" s="4">
        <v>985.37</v>
      </c>
      <c r="L1364" s="4">
        <v>0</v>
      </c>
    </row>
    <row r="1365" spans="1:12">
      <c r="A1365" s="1">
        <v>1</v>
      </c>
      <c r="B1365">
        <v>2021</v>
      </c>
      <c r="C1365" s="48" t="str">
        <f t="shared" si="21"/>
        <v>MFY21</v>
      </c>
      <c r="D1365" t="s">
        <v>14</v>
      </c>
      <c r="E1365" t="s">
        <v>12</v>
      </c>
      <c r="F1365" t="s">
        <v>12</v>
      </c>
      <c r="G1365" s="4">
        <v>11714035.75</v>
      </c>
      <c r="H1365" s="4">
        <v>1470769.3722000001</v>
      </c>
      <c r="I1365" s="4">
        <v>828.64</v>
      </c>
      <c r="J1365" s="4">
        <v>1390910.8822000001</v>
      </c>
      <c r="K1365" s="4">
        <v>79029.850000000006</v>
      </c>
      <c r="L1365" s="4">
        <v>0</v>
      </c>
    </row>
    <row r="1366" spans="1:12">
      <c r="A1366" s="1">
        <v>1</v>
      </c>
      <c r="B1366">
        <v>2021</v>
      </c>
      <c r="C1366" s="48" t="str">
        <f t="shared" si="21"/>
        <v>MFY21</v>
      </c>
      <c r="D1366" t="s">
        <v>14</v>
      </c>
      <c r="E1366" t="s">
        <v>13</v>
      </c>
      <c r="F1366" t="s">
        <v>12</v>
      </c>
      <c r="G1366" s="4">
        <v>1015137.72</v>
      </c>
      <c r="H1366" s="4">
        <v>98924.81</v>
      </c>
      <c r="I1366" s="4">
        <v>0</v>
      </c>
      <c r="J1366" s="4">
        <v>93282.15</v>
      </c>
      <c r="K1366" s="4">
        <v>5642.66</v>
      </c>
      <c r="L1366" s="4">
        <v>0</v>
      </c>
    </row>
    <row r="1367" spans="1:12">
      <c r="A1367" s="1">
        <v>1</v>
      </c>
      <c r="B1367">
        <v>2021</v>
      </c>
      <c r="C1367" s="48" t="str">
        <f t="shared" si="21"/>
        <v>MFY21</v>
      </c>
      <c r="D1367" t="s">
        <v>15</v>
      </c>
      <c r="E1367" t="s">
        <v>12</v>
      </c>
      <c r="F1367" t="s">
        <v>12</v>
      </c>
      <c r="G1367" s="4">
        <v>1119234.31</v>
      </c>
      <c r="H1367" s="4">
        <v>188185.95</v>
      </c>
      <c r="I1367" s="4">
        <v>0</v>
      </c>
      <c r="J1367" s="4">
        <v>176677.73</v>
      </c>
      <c r="K1367" s="4">
        <v>11508.22</v>
      </c>
      <c r="L1367" s="4">
        <v>0</v>
      </c>
    </row>
    <row r="1368" spans="1:12">
      <c r="A1368" s="1">
        <v>1</v>
      </c>
      <c r="B1368">
        <v>2021</v>
      </c>
      <c r="C1368" s="48" t="str">
        <f t="shared" si="21"/>
        <v>MFY21</v>
      </c>
      <c r="D1368" t="s">
        <v>15</v>
      </c>
      <c r="E1368" t="s">
        <v>13</v>
      </c>
      <c r="F1368" t="s">
        <v>12</v>
      </c>
      <c r="G1368" s="4">
        <v>20852.23</v>
      </c>
      <c r="H1368" s="4">
        <v>46.62</v>
      </c>
      <c r="I1368" s="4">
        <v>0</v>
      </c>
      <c r="J1368" s="4">
        <v>46.62</v>
      </c>
      <c r="K1368" s="4">
        <v>0</v>
      </c>
      <c r="L1368" s="4">
        <v>0</v>
      </c>
    </row>
    <row r="1369" spans="1:12">
      <c r="A1369" s="1">
        <v>1</v>
      </c>
      <c r="B1369">
        <v>2021</v>
      </c>
      <c r="C1369" s="48" t="str">
        <f t="shared" si="21"/>
        <v>MFY21</v>
      </c>
      <c r="D1369" t="s">
        <v>16</v>
      </c>
      <c r="E1369" t="s">
        <v>12</v>
      </c>
      <c r="F1369" t="s">
        <v>12</v>
      </c>
      <c r="G1369" s="4">
        <v>162127.66</v>
      </c>
      <c r="H1369" s="4">
        <v>7252.58</v>
      </c>
      <c r="I1369" s="4">
        <v>0</v>
      </c>
      <c r="J1369" s="4">
        <v>7096.31</v>
      </c>
      <c r="K1369" s="4">
        <v>156.27000000000001</v>
      </c>
      <c r="L1369" s="4">
        <v>0</v>
      </c>
    </row>
    <row r="1370" spans="1:12">
      <c r="A1370" s="1">
        <v>1</v>
      </c>
      <c r="B1370">
        <v>2021</v>
      </c>
      <c r="C1370" s="48" t="str">
        <f t="shared" si="21"/>
        <v>MFY21</v>
      </c>
      <c r="D1370" t="s">
        <v>16</v>
      </c>
      <c r="E1370" t="s">
        <v>13</v>
      </c>
      <c r="F1370" t="s">
        <v>12</v>
      </c>
      <c r="G1370" s="4">
        <v>182281.26</v>
      </c>
      <c r="H1370" s="4">
        <v>19067.02</v>
      </c>
      <c r="I1370" s="4">
        <v>0</v>
      </c>
      <c r="J1370" s="4">
        <v>17194.03</v>
      </c>
      <c r="K1370" s="4">
        <v>1872.99</v>
      </c>
      <c r="L1370" s="4">
        <v>0</v>
      </c>
    </row>
    <row r="1371" spans="1:12">
      <c r="A1371" s="1">
        <v>1</v>
      </c>
      <c r="B1371">
        <v>2021</v>
      </c>
      <c r="C1371" s="48" t="str">
        <f t="shared" si="21"/>
        <v>MFY21</v>
      </c>
      <c r="D1371" t="s">
        <v>17</v>
      </c>
      <c r="E1371" t="s">
        <v>12</v>
      </c>
      <c r="F1371" t="s">
        <v>12</v>
      </c>
      <c r="G1371" s="4">
        <v>1079511.76</v>
      </c>
      <c r="H1371" s="4">
        <v>24639.78</v>
      </c>
      <c r="I1371" s="4">
        <v>0</v>
      </c>
      <c r="J1371" s="4">
        <v>24639.78</v>
      </c>
      <c r="K1371" s="4">
        <v>0</v>
      </c>
      <c r="L1371" s="4">
        <v>0</v>
      </c>
    </row>
    <row r="1372" spans="1:12">
      <c r="A1372" s="1">
        <v>1</v>
      </c>
      <c r="B1372">
        <v>2021</v>
      </c>
      <c r="C1372" s="48" t="str">
        <f t="shared" si="21"/>
        <v>MFY21</v>
      </c>
      <c r="D1372" t="s">
        <v>17</v>
      </c>
      <c r="E1372" t="s">
        <v>13</v>
      </c>
      <c r="F1372" t="s">
        <v>12</v>
      </c>
      <c r="G1372" s="4">
        <v>43905.06</v>
      </c>
      <c r="H1372" s="4">
        <v>219.7</v>
      </c>
      <c r="I1372" s="4">
        <v>0</v>
      </c>
      <c r="J1372" s="4">
        <v>219.7</v>
      </c>
      <c r="K1372" s="4">
        <v>0</v>
      </c>
      <c r="L1372" s="4">
        <v>0</v>
      </c>
    </row>
    <row r="1373" spans="1:12">
      <c r="A1373" s="1">
        <v>1</v>
      </c>
      <c r="B1373">
        <v>2021</v>
      </c>
      <c r="C1373" s="48" t="str">
        <f t="shared" si="21"/>
        <v>MFY21</v>
      </c>
      <c r="D1373" t="s">
        <v>18</v>
      </c>
      <c r="E1373" t="s">
        <v>12</v>
      </c>
      <c r="F1373" t="s">
        <v>12</v>
      </c>
      <c r="G1373" s="4">
        <v>622384.93000000005</v>
      </c>
      <c r="H1373" s="4">
        <v>80980.759999999995</v>
      </c>
      <c r="I1373" s="4">
        <v>0</v>
      </c>
      <c r="J1373" s="4">
        <v>75246.92</v>
      </c>
      <c r="K1373" s="4">
        <v>5733.84</v>
      </c>
      <c r="L1373" s="4">
        <v>0</v>
      </c>
    </row>
    <row r="1374" spans="1:12">
      <c r="A1374" s="1">
        <v>1</v>
      </c>
      <c r="B1374">
        <v>2021</v>
      </c>
      <c r="C1374" s="48" t="str">
        <f t="shared" si="21"/>
        <v>MFY21</v>
      </c>
      <c r="D1374" t="s">
        <v>18</v>
      </c>
      <c r="E1374" t="s">
        <v>13</v>
      </c>
      <c r="F1374" t="s">
        <v>12</v>
      </c>
      <c r="G1374" s="4">
        <v>4441.72</v>
      </c>
      <c r="H1374" s="4">
        <v>321.55</v>
      </c>
      <c r="I1374" s="4">
        <v>0</v>
      </c>
      <c r="J1374" s="4">
        <v>135.55000000000001</v>
      </c>
      <c r="K1374" s="4">
        <v>186</v>
      </c>
      <c r="L1374" s="4">
        <v>0</v>
      </c>
    </row>
    <row r="1375" spans="1:12">
      <c r="A1375" s="1">
        <v>1</v>
      </c>
      <c r="B1375">
        <v>2021</v>
      </c>
      <c r="C1375" s="48" t="str">
        <f t="shared" si="21"/>
        <v>MFY21</v>
      </c>
      <c r="D1375" t="s">
        <v>19</v>
      </c>
      <c r="E1375" t="s">
        <v>12</v>
      </c>
      <c r="F1375" t="s">
        <v>12</v>
      </c>
      <c r="G1375" s="4">
        <v>420544.75</v>
      </c>
      <c r="H1375" s="4">
        <v>934.75</v>
      </c>
      <c r="I1375" s="4">
        <v>0</v>
      </c>
      <c r="J1375" s="4">
        <v>934.75</v>
      </c>
      <c r="K1375" s="4">
        <v>0</v>
      </c>
      <c r="L1375" s="4">
        <v>0</v>
      </c>
    </row>
    <row r="1376" spans="1:12">
      <c r="A1376" s="1">
        <v>1</v>
      </c>
      <c r="B1376">
        <v>2021</v>
      </c>
      <c r="C1376" s="48" t="str">
        <f t="shared" si="21"/>
        <v>MFY21</v>
      </c>
      <c r="D1376" t="s">
        <v>19</v>
      </c>
      <c r="E1376" t="s">
        <v>13</v>
      </c>
      <c r="F1376" t="s">
        <v>12</v>
      </c>
      <c r="G1376" s="4">
        <v>15382.2</v>
      </c>
      <c r="H1376" s="4">
        <v>0</v>
      </c>
      <c r="I1376" s="4">
        <v>0</v>
      </c>
      <c r="J1376" s="4">
        <v>0</v>
      </c>
      <c r="K1376" s="4">
        <v>0</v>
      </c>
      <c r="L1376" s="4">
        <v>0</v>
      </c>
    </row>
    <row r="1377" spans="1:12">
      <c r="A1377" s="1">
        <v>1</v>
      </c>
      <c r="B1377">
        <v>2021</v>
      </c>
      <c r="C1377" s="48" t="str">
        <f t="shared" si="21"/>
        <v>MFY21</v>
      </c>
      <c r="D1377" t="s">
        <v>20</v>
      </c>
      <c r="E1377" t="s">
        <v>12</v>
      </c>
      <c r="F1377" t="s">
        <v>12</v>
      </c>
      <c r="G1377" s="4">
        <v>902889.96</v>
      </c>
      <c r="H1377" s="4">
        <v>141735</v>
      </c>
      <c r="I1377" s="4">
        <v>0</v>
      </c>
      <c r="J1377" s="4">
        <v>126631.74</v>
      </c>
      <c r="K1377" s="4">
        <v>15103.26</v>
      </c>
      <c r="L1377" s="4">
        <v>0</v>
      </c>
    </row>
    <row r="1378" spans="1:12">
      <c r="A1378" s="1">
        <v>1</v>
      </c>
      <c r="B1378">
        <v>2021</v>
      </c>
      <c r="C1378" s="48" t="str">
        <f t="shared" si="21"/>
        <v>MFY21</v>
      </c>
      <c r="D1378" t="s">
        <v>21</v>
      </c>
      <c r="E1378" t="s">
        <v>12</v>
      </c>
      <c r="F1378" t="s">
        <v>12</v>
      </c>
      <c r="G1378" s="4">
        <v>-932764.25</v>
      </c>
      <c r="H1378" s="4">
        <v>584882.82999999996</v>
      </c>
      <c r="I1378" s="4">
        <v>0</v>
      </c>
      <c r="J1378" s="4">
        <v>568516.91</v>
      </c>
      <c r="K1378" s="4">
        <v>16365.92</v>
      </c>
      <c r="L1378" s="4">
        <v>0</v>
      </c>
    </row>
    <row r="1379" spans="1:12">
      <c r="A1379" s="1">
        <v>1</v>
      </c>
      <c r="B1379">
        <v>2021</v>
      </c>
      <c r="C1379" s="48" t="str">
        <f t="shared" si="21"/>
        <v>MFY21</v>
      </c>
      <c r="D1379" t="s">
        <v>21</v>
      </c>
      <c r="E1379" t="s">
        <v>13</v>
      </c>
      <c r="F1379" t="s">
        <v>12</v>
      </c>
      <c r="G1379" s="4">
        <v>1146.3599999999999</v>
      </c>
      <c r="H1379" s="4">
        <v>0</v>
      </c>
      <c r="I1379" s="4">
        <v>0</v>
      </c>
      <c r="J1379" s="4">
        <v>0</v>
      </c>
      <c r="K1379" s="4">
        <v>0</v>
      </c>
      <c r="L1379" s="4">
        <v>0</v>
      </c>
    </row>
    <row r="1380" spans="1:12">
      <c r="A1380" s="1">
        <v>1</v>
      </c>
      <c r="B1380">
        <v>2021</v>
      </c>
      <c r="C1380" s="48" t="str">
        <f t="shared" si="21"/>
        <v>MFY21</v>
      </c>
      <c r="D1380" t="s">
        <v>22</v>
      </c>
      <c r="E1380" t="s">
        <v>12</v>
      </c>
      <c r="F1380" t="s">
        <v>12</v>
      </c>
      <c r="G1380" s="4">
        <v>91062.22</v>
      </c>
      <c r="H1380" s="4">
        <v>6993.94</v>
      </c>
      <c r="I1380" s="4">
        <v>0</v>
      </c>
      <c r="J1380" s="4">
        <v>6993.94</v>
      </c>
      <c r="K1380" s="4">
        <v>0</v>
      </c>
      <c r="L1380" s="4">
        <v>0</v>
      </c>
    </row>
    <row r="1381" spans="1:12">
      <c r="A1381" s="1">
        <v>1</v>
      </c>
      <c r="B1381">
        <v>2021</v>
      </c>
      <c r="C1381" s="48" t="str">
        <f t="shared" si="21"/>
        <v>MFY21</v>
      </c>
      <c r="D1381" t="s">
        <v>23</v>
      </c>
      <c r="E1381" t="s">
        <v>12</v>
      </c>
      <c r="F1381" t="s">
        <v>12</v>
      </c>
      <c r="G1381" s="4">
        <v>467108.37</v>
      </c>
      <c r="H1381" s="4">
        <v>23264.69</v>
      </c>
      <c r="I1381" s="4">
        <v>0</v>
      </c>
      <c r="J1381" s="4">
        <v>23264.69</v>
      </c>
      <c r="K1381" s="4">
        <v>0</v>
      </c>
      <c r="L1381" s="4">
        <v>0</v>
      </c>
    </row>
    <row r="1382" spans="1:12">
      <c r="A1382" s="1">
        <v>1</v>
      </c>
      <c r="B1382">
        <v>2021</v>
      </c>
      <c r="C1382" s="48" t="str">
        <f t="shared" si="21"/>
        <v>MFY21</v>
      </c>
      <c r="D1382" t="s">
        <v>23</v>
      </c>
      <c r="E1382" t="s">
        <v>13</v>
      </c>
      <c r="F1382" t="s">
        <v>12</v>
      </c>
      <c r="G1382" s="4">
        <v>7083.84</v>
      </c>
      <c r="H1382" s="4">
        <v>2158.2600000000002</v>
      </c>
      <c r="I1382" s="4">
        <v>0</v>
      </c>
      <c r="J1382" s="4">
        <v>2158.2600000000002</v>
      </c>
      <c r="K1382" s="4">
        <v>0</v>
      </c>
      <c r="L1382" s="4">
        <v>0</v>
      </c>
    </row>
    <row r="1383" spans="1:12">
      <c r="A1383" s="1">
        <v>1</v>
      </c>
      <c r="B1383">
        <v>2021</v>
      </c>
      <c r="C1383" s="48" t="str">
        <f t="shared" si="21"/>
        <v>MFY21</v>
      </c>
      <c r="D1383" t="s">
        <v>24</v>
      </c>
      <c r="E1383" t="s">
        <v>12</v>
      </c>
      <c r="F1383" t="s">
        <v>12</v>
      </c>
      <c r="G1383" s="4">
        <v>344.28</v>
      </c>
      <c r="H1383" s="4">
        <v>1</v>
      </c>
      <c r="I1383" s="4">
        <v>0</v>
      </c>
      <c r="J1383" s="4">
        <v>1</v>
      </c>
      <c r="K1383" s="4">
        <v>0</v>
      </c>
      <c r="L1383" s="4">
        <v>0</v>
      </c>
    </row>
    <row r="1384" spans="1:12">
      <c r="A1384" s="1">
        <v>1</v>
      </c>
      <c r="B1384">
        <v>2021</v>
      </c>
      <c r="C1384" s="48" t="str">
        <f t="shared" si="21"/>
        <v>MFY21</v>
      </c>
      <c r="D1384" t="s">
        <v>25</v>
      </c>
      <c r="E1384" t="s">
        <v>12</v>
      </c>
      <c r="F1384" t="s">
        <v>12</v>
      </c>
      <c r="G1384" s="4">
        <v>294208.58</v>
      </c>
      <c r="H1384" s="4">
        <v>92482.4</v>
      </c>
      <c r="I1384" s="4">
        <v>0</v>
      </c>
      <c r="J1384" s="4">
        <v>92482.4</v>
      </c>
      <c r="K1384" s="4">
        <v>0</v>
      </c>
      <c r="L1384" s="4">
        <v>0</v>
      </c>
    </row>
    <row r="1385" spans="1:12">
      <c r="A1385" s="1">
        <v>1</v>
      </c>
      <c r="B1385">
        <v>2021</v>
      </c>
      <c r="C1385" s="48" t="str">
        <f t="shared" si="21"/>
        <v>MFY21</v>
      </c>
      <c r="D1385" t="s">
        <v>25</v>
      </c>
      <c r="E1385" t="s">
        <v>13</v>
      </c>
      <c r="F1385" t="s">
        <v>12</v>
      </c>
      <c r="G1385" s="4">
        <v>783.14</v>
      </c>
      <c r="H1385" s="4">
        <v>0</v>
      </c>
      <c r="I1385" s="4">
        <v>0</v>
      </c>
      <c r="J1385" s="4">
        <v>0</v>
      </c>
      <c r="K1385" s="4">
        <v>0</v>
      </c>
      <c r="L1385" s="4">
        <v>0</v>
      </c>
    </row>
    <row r="1386" spans="1:12">
      <c r="A1386" s="1">
        <v>1</v>
      </c>
      <c r="B1386">
        <v>2021</v>
      </c>
      <c r="C1386" s="48" t="str">
        <f t="shared" si="21"/>
        <v>MFY21</v>
      </c>
      <c r="D1386" t="s">
        <v>26</v>
      </c>
      <c r="E1386" t="s">
        <v>12</v>
      </c>
      <c r="F1386" t="s">
        <v>12</v>
      </c>
      <c r="G1386" s="4">
        <v>1803292.67</v>
      </c>
      <c r="H1386" s="4">
        <v>117.42</v>
      </c>
      <c r="I1386" s="4">
        <v>0</v>
      </c>
      <c r="J1386" s="4">
        <v>117.42</v>
      </c>
      <c r="K1386" s="4">
        <v>0</v>
      </c>
      <c r="L1386" s="4">
        <v>0</v>
      </c>
    </row>
    <row r="1387" spans="1:12">
      <c r="A1387" s="1">
        <v>1</v>
      </c>
      <c r="B1387">
        <v>2021</v>
      </c>
      <c r="C1387" s="48" t="str">
        <f t="shared" si="21"/>
        <v>MFY21</v>
      </c>
      <c r="D1387" t="s">
        <v>26</v>
      </c>
      <c r="E1387" t="s">
        <v>12</v>
      </c>
      <c r="F1387" t="s">
        <v>13</v>
      </c>
      <c r="G1387" s="4">
        <v>616951.38</v>
      </c>
      <c r="H1387" s="4">
        <v>0</v>
      </c>
      <c r="I1387" s="4">
        <v>0</v>
      </c>
      <c r="J1387" s="4">
        <v>0</v>
      </c>
      <c r="K1387" s="4">
        <v>0</v>
      </c>
      <c r="L1387" s="4">
        <v>0</v>
      </c>
    </row>
    <row r="1388" spans="1:12">
      <c r="A1388" s="1">
        <v>1</v>
      </c>
      <c r="B1388">
        <v>2021</v>
      </c>
      <c r="C1388" s="48" t="str">
        <f t="shared" si="21"/>
        <v>MFY21</v>
      </c>
      <c r="D1388" t="s">
        <v>26</v>
      </c>
      <c r="E1388" t="s">
        <v>13</v>
      </c>
      <c r="F1388" t="s">
        <v>12</v>
      </c>
      <c r="G1388" s="4">
        <v>145863.82</v>
      </c>
      <c r="H1388" s="4">
        <v>0</v>
      </c>
      <c r="I1388" s="4">
        <v>0</v>
      </c>
      <c r="J1388" s="4">
        <v>0</v>
      </c>
      <c r="K1388" s="4">
        <v>0</v>
      </c>
      <c r="L1388" s="4">
        <v>0</v>
      </c>
    </row>
    <row r="1389" spans="1:12">
      <c r="A1389" s="1">
        <v>1</v>
      </c>
      <c r="B1389">
        <v>2021</v>
      </c>
      <c r="C1389" s="48" t="str">
        <f t="shared" si="21"/>
        <v>MFY21</v>
      </c>
      <c r="D1389" t="s">
        <v>26</v>
      </c>
      <c r="E1389" t="s">
        <v>13</v>
      </c>
      <c r="F1389" t="s">
        <v>13</v>
      </c>
      <c r="G1389" s="4">
        <v>1116.06</v>
      </c>
      <c r="H1389" s="4">
        <v>0</v>
      </c>
      <c r="I1389" s="4">
        <v>0</v>
      </c>
      <c r="J1389" s="4">
        <v>0</v>
      </c>
      <c r="K1389" s="4">
        <v>0</v>
      </c>
      <c r="L1389" s="4">
        <v>0</v>
      </c>
    </row>
    <row r="1390" spans="1:12">
      <c r="A1390" s="1">
        <v>1</v>
      </c>
      <c r="B1390">
        <v>2021</v>
      </c>
      <c r="C1390" s="48" t="str">
        <f t="shared" si="21"/>
        <v>MFY21</v>
      </c>
      <c r="D1390" t="s">
        <v>28</v>
      </c>
      <c r="E1390" t="s">
        <v>12</v>
      </c>
      <c r="F1390" t="s">
        <v>12</v>
      </c>
      <c r="G1390" s="4">
        <v>28345.98</v>
      </c>
      <c r="H1390" s="4">
        <v>66.73</v>
      </c>
      <c r="I1390" s="4">
        <v>0</v>
      </c>
      <c r="J1390" s="4">
        <v>66.73</v>
      </c>
      <c r="K1390" s="4">
        <v>0</v>
      </c>
      <c r="L1390" s="4">
        <v>0</v>
      </c>
    </row>
    <row r="1391" spans="1:12">
      <c r="A1391" s="1">
        <v>1</v>
      </c>
      <c r="B1391">
        <v>2021</v>
      </c>
      <c r="C1391" s="48" t="str">
        <f t="shared" si="21"/>
        <v>MFY21</v>
      </c>
      <c r="D1391" t="s">
        <v>28</v>
      </c>
      <c r="E1391" t="s">
        <v>13</v>
      </c>
      <c r="F1391" t="s">
        <v>12</v>
      </c>
      <c r="G1391" s="4">
        <v>16.329999999999998</v>
      </c>
      <c r="H1391" s="4">
        <v>0</v>
      </c>
      <c r="I1391" s="4">
        <v>0</v>
      </c>
      <c r="J1391" s="4">
        <v>0</v>
      </c>
      <c r="K1391" s="4">
        <v>0</v>
      </c>
      <c r="L1391" s="4">
        <v>0</v>
      </c>
    </row>
  </sheetData>
  <autoFilter ref="A1:L1" xr:uid="{5939FC92-9DE9-453A-B2C4-C5D26304B1AF}"/>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RowHeight="15"/>
  <cols>
    <col min="1" max="1" width="329" customWidth="1"/>
  </cols>
  <sheetData>
    <row r="1" spans="1:1">
      <c r="A1" s="3" t="s">
        <v>29</v>
      </c>
    </row>
    <row r="2" spans="1:1">
      <c r="A2" t="s">
        <v>30</v>
      </c>
    </row>
    <row r="3" spans="1:1">
      <c r="A3" t="s">
        <v>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activeCell="B2" sqref="B2"/>
    </sheetView>
  </sheetViews>
  <sheetFormatPr defaultRowHeight="15"/>
  <cols>
    <col min="1" max="1" width="10.28515625" customWidth="1"/>
    <col min="2" max="2" width="11.85546875" customWidth="1"/>
  </cols>
  <sheetData>
    <row r="1" spans="1:2">
      <c r="A1" s="3" t="s">
        <v>32</v>
      </c>
      <c r="B1" s="3" t="s">
        <v>33</v>
      </c>
    </row>
    <row r="2" spans="1:2">
      <c r="A2" t="s">
        <v>34</v>
      </c>
      <c r="B2" t="s">
        <v>35</v>
      </c>
    </row>
    <row r="3" spans="1:2">
      <c r="A3" t="s">
        <v>36</v>
      </c>
      <c r="B3" t="s">
        <v>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CAB6AAA0B93EA47AF19548F13D9AAD7" ma:contentTypeVersion="" ma:contentTypeDescription="Create a new document." ma:contentTypeScope="" ma:versionID="6bd7cbcd017f132abffac512c266737e">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12029D-F28C-4E1B-B5AD-43CAAF7ACC2B}">
  <ds:schemaRefs>
    <ds:schemaRef ds:uri="http://schemas.microsoft.com/sharepoint/v3/contenttype/forms"/>
  </ds:schemaRefs>
</ds:datastoreItem>
</file>

<file path=customXml/itemProps2.xml><?xml version="1.0" encoding="utf-8"?>
<ds:datastoreItem xmlns:ds="http://schemas.openxmlformats.org/officeDocument/2006/customXml" ds:itemID="{23ECFC14-355E-4D79-8F47-804EFBE58934}"/>
</file>

<file path=customXml/itemProps3.xml><?xml version="1.0" encoding="utf-8"?>
<ds:datastoreItem xmlns:ds="http://schemas.openxmlformats.org/officeDocument/2006/customXml" ds:itemID="{BAE41E99-0EF7-4477-8E77-7AB2DCB6551A}">
  <ds:schemaRef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Monthly Detail Excluding City</vt:lpstr>
      <vt:lpstr>Monthly Detail City Only</vt:lpstr>
      <vt:lpstr>Monthly Detail</vt:lpstr>
      <vt:lpstr>COS Summary</vt:lpstr>
      <vt:lpstr>SIP Payment Patterns</vt:lpstr>
      <vt:lpstr>sql</vt:lpstr>
      <vt:lpstr>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NewDataSet</dc:title>
  <dc:creator>Jennifer Tavantzis</dc:creator>
  <cp:lastModifiedBy>Black &amp; Veatch</cp:lastModifiedBy>
  <dcterms:created xsi:type="dcterms:W3CDTF">2021-04-19T18:08:15Z</dcterms:created>
  <dcterms:modified xsi:type="dcterms:W3CDTF">2021-05-01T11:39:38Z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0x0101006CAB6AAA0B93EA47AF19548F13D9AAD7</vt:lpwstr>
  </property>
</Properties>
</file>