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39f5313cc976b/Exeter1/3709-PWD 2021/Discovery/PA-ADV/"/>
    </mc:Choice>
  </mc:AlternateContent>
  <xr:revisionPtr revIDLastSave="56" documentId="8_{5C729C1B-4B42-4251-8FB5-8D32768B3629}" xr6:coauthVersionLast="46" xr6:coauthVersionMax="46" xr10:uidLastSave="{894B1F84-8A07-4229-AB89-4A9BF11832B2}"/>
  <bookViews>
    <workbookView xWindow="-108" yWindow="-108" windowWidth="23256" windowHeight="12720" xr2:uid="{00000000-000D-0000-FFFF-FFFF00000000}"/>
  </bookViews>
  <sheets>
    <sheet name="USAGE" sheetId="13" r:id="rId1"/>
    <sheet name="Usage PIVOT Table" sheetId="12" r:id="rId2"/>
    <sheet name="usage (raw)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3" l="1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W8" i="13"/>
  <c r="W7" i="13"/>
  <c r="W6" i="13"/>
  <c r="AK22" i="13" l="1"/>
  <c r="AK20" i="13"/>
  <c r="Q20" i="13" l="1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C19" i="13"/>
  <c r="AB19" i="13"/>
  <c r="AC18" i="13"/>
  <c r="AB18" i="13"/>
  <c r="AC17" i="13"/>
  <c r="AB17" i="13"/>
  <c r="AC16" i="13"/>
  <c r="AB16" i="13"/>
  <c r="AC15" i="13"/>
  <c r="AB15" i="13"/>
  <c r="AC14" i="13"/>
  <c r="AB14" i="13"/>
  <c r="AC13" i="13"/>
  <c r="AB13" i="13"/>
  <c r="AC12" i="13"/>
  <c r="AB12" i="13"/>
  <c r="AC11" i="13"/>
  <c r="AB11" i="13"/>
  <c r="AC10" i="13"/>
  <c r="AB10" i="13"/>
  <c r="AC9" i="13"/>
  <c r="AB9" i="13"/>
  <c r="AC8" i="13"/>
  <c r="AB8" i="13"/>
  <c r="AC7" i="13"/>
  <c r="AB7" i="13"/>
  <c r="AC6" i="13"/>
  <c r="AB6" i="13"/>
  <c r="AG19" i="13"/>
  <c r="AE19" i="13"/>
  <c r="AG18" i="13"/>
  <c r="AF18" i="13"/>
  <c r="AG17" i="13"/>
  <c r="AF16" i="13"/>
  <c r="AE14" i="13"/>
  <c r="AG13" i="13"/>
  <c r="AF13" i="13"/>
  <c r="AE12" i="13"/>
  <c r="AG11" i="13"/>
  <c r="AF11" i="13"/>
  <c r="AG10" i="13"/>
  <c r="AE10" i="13"/>
  <c r="AF9" i="13"/>
  <c r="AE8" i="13"/>
  <c r="AE7" i="13"/>
  <c r="AG6" i="13"/>
  <c r="AF6" i="13"/>
  <c r="U19" i="13"/>
  <c r="T19" i="13"/>
  <c r="S19" i="13"/>
  <c r="U18" i="13"/>
  <c r="T18" i="13"/>
  <c r="S18" i="13"/>
  <c r="U17" i="13"/>
  <c r="Z17" i="13" s="1"/>
  <c r="AN17" i="13" s="1"/>
  <c r="T17" i="13"/>
  <c r="S17" i="13"/>
  <c r="U16" i="13"/>
  <c r="T16" i="13"/>
  <c r="S16" i="13"/>
  <c r="U15" i="13"/>
  <c r="T15" i="13"/>
  <c r="S15" i="13"/>
  <c r="U14" i="13"/>
  <c r="T14" i="13"/>
  <c r="S14" i="13"/>
  <c r="U13" i="13"/>
  <c r="T13" i="13"/>
  <c r="S13" i="13"/>
  <c r="U12" i="13"/>
  <c r="T12" i="13"/>
  <c r="S12" i="13"/>
  <c r="U11" i="13"/>
  <c r="T11" i="13"/>
  <c r="S11" i="13"/>
  <c r="U10" i="13"/>
  <c r="T10" i="13"/>
  <c r="S10" i="13"/>
  <c r="U9" i="13"/>
  <c r="T9" i="13"/>
  <c r="S9" i="13"/>
  <c r="U8" i="13"/>
  <c r="T8" i="13"/>
  <c r="S8" i="13"/>
  <c r="U7" i="13"/>
  <c r="T7" i="13"/>
  <c r="S7" i="13"/>
  <c r="U6" i="13"/>
  <c r="T6" i="13"/>
  <c r="S6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B23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B22" i="13"/>
  <c r="Z19" i="13" l="1"/>
  <c r="Z16" i="13"/>
  <c r="AN16" i="13" s="1"/>
  <c r="Z9" i="13"/>
  <c r="AN9" i="13" s="1"/>
  <c r="AE16" i="13"/>
  <c r="Z7" i="13"/>
  <c r="AN7" i="13" s="1"/>
  <c r="Z15" i="13"/>
  <c r="Z11" i="13"/>
  <c r="AN11" i="13" s="1"/>
  <c r="U22" i="13"/>
  <c r="Z8" i="13"/>
  <c r="AN8" i="13" s="1"/>
  <c r="AG9" i="13"/>
  <c r="AC20" i="13"/>
  <c r="AE6" i="13"/>
  <c r="U20" i="13"/>
  <c r="AB20" i="13"/>
  <c r="S20" i="13"/>
  <c r="T20" i="13"/>
  <c r="U23" i="13"/>
  <c r="AG7" i="13"/>
  <c r="AH7" i="13" s="1"/>
  <c r="AG15" i="13"/>
  <c r="Z14" i="13"/>
  <c r="AN14" i="13" s="1"/>
  <c r="AG16" i="13"/>
  <c r="AC23" i="13"/>
  <c r="T23" i="13"/>
  <c r="Z12" i="13"/>
  <c r="AE11" i="13"/>
  <c r="AF17" i="13"/>
  <c r="Z10" i="13"/>
  <c r="AN10" i="13" s="1"/>
  <c r="AE18" i="13"/>
  <c r="W22" i="13"/>
  <c r="AE22" i="13" s="1"/>
  <c r="Y23" i="13"/>
  <c r="AG23" i="13" s="1"/>
  <c r="Z6" i="13"/>
  <c r="AN6" i="13" s="1"/>
  <c r="S23" i="13"/>
  <c r="Z13" i="13"/>
  <c r="AN13" i="13" s="1"/>
  <c r="AF7" i="13"/>
  <c r="X23" i="13"/>
  <c r="AB23" i="13"/>
  <c r="AF14" i="13"/>
  <c r="X22" i="13"/>
  <c r="AF12" i="13"/>
  <c r="AG14" i="13"/>
  <c r="T22" i="13"/>
  <c r="Y22" i="13"/>
  <c r="AF10" i="13"/>
  <c r="AG12" i="13"/>
  <c r="AE17" i="13"/>
  <c r="AF19" i="13"/>
  <c r="AF8" i="13"/>
  <c r="AE15" i="13"/>
  <c r="AH19" i="13"/>
  <c r="W23" i="13"/>
  <c r="AG8" i="13"/>
  <c r="AH10" i="13"/>
  <c r="AE13" i="13"/>
  <c r="AH13" i="13" s="1"/>
  <c r="AF15" i="13"/>
  <c r="AB22" i="13"/>
  <c r="AE9" i="13"/>
  <c r="Z18" i="13"/>
  <c r="AN18" i="13" s="1"/>
  <c r="AC22" i="13"/>
  <c r="S22" i="13"/>
  <c r="Z22" i="13" l="1"/>
  <c r="Z20" i="13"/>
  <c r="AH11" i="13"/>
  <c r="AH18" i="13"/>
  <c r="AH6" i="13"/>
  <c r="AE20" i="13"/>
  <c r="AG22" i="13"/>
  <c r="AH16" i="13"/>
  <c r="Z23" i="13"/>
  <c r="AF22" i="13"/>
  <c r="AF20" i="13"/>
  <c r="AH14" i="13"/>
  <c r="AF23" i="13"/>
  <c r="AH12" i="13"/>
  <c r="AH17" i="13"/>
  <c r="AG20" i="13"/>
  <c r="AH9" i="13"/>
  <c r="AE23" i="13"/>
  <c r="AH23" i="13" s="1"/>
  <c r="AH8" i="13"/>
  <c r="AH15" i="13"/>
  <c r="H46" i="12"/>
  <c r="I46" i="12" s="1"/>
  <c r="J46" i="12" s="1"/>
  <c r="K46" i="12" s="1"/>
  <c r="L46" i="12" s="1"/>
  <c r="AH22" i="13" l="1"/>
  <c r="AH20" i="13"/>
  <c r="H35" i="12"/>
  <c r="I35" i="12" s="1"/>
  <c r="J35" i="12" s="1"/>
  <c r="K35" i="12" s="1"/>
  <c r="L35" i="12" s="1"/>
  <c r="B49" i="12" l="1"/>
  <c r="I49" i="12" s="1"/>
  <c r="J49" i="12" s="1"/>
  <c r="B48" i="12"/>
  <c r="H48" i="12" s="1"/>
  <c r="I48" i="12" s="1"/>
  <c r="B38" i="12"/>
  <c r="B37" i="12"/>
  <c r="B47" i="12"/>
  <c r="B58" i="12"/>
  <c r="K49" i="12" l="1"/>
  <c r="J54" i="12"/>
  <c r="J48" i="12"/>
  <c r="I53" i="12"/>
  <c r="I38" i="12"/>
  <c r="J38" i="12"/>
  <c r="K38" i="12" s="1"/>
  <c r="C37" i="12"/>
  <c r="C38" i="12"/>
  <c r="B50" i="12"/>
  <c r="C48" i="12"/>
  <c r="C49" i="12"/>
  <c r="C58" i="12"/>
  <c r="C47" i="12"/>
  <c r="K48" i="12" l="1"/>
  <c r="J53" i="12"/>
  <c r="L49" i="12"/>
  <c r="L54" i="12" s="1"/>
  <c r="K54" i="12"/>
  <c r="F58" i="12"/>
  <c r="G58" i="12" s="1"/>
  <c r="D58" i="12"/>
  <c r="F49" i="12"/>
  <c r="G49" i="12" s="1"/>
  <c r="D49" i="12"/>
  <c r="D37" i="12"/>
  <c r="F37" i="12"/>
  <c r="D47" i="12"/>
  <c r="G47" i="12"/>
  <c r="C50" i="12"/>
  <c r="D50" i="12" s="1"/>
  <c r="F47" i="12"/>
  <c r="D38" i="12"/>
  <c r="H38" i="12"/>
  <c r="I42" i="12" s="1"/>
  <c r="G38" i="12"/>
  <c r="F38" i="12"/>
  <c r="K42" i="12"/>
  <c r="L38" i="12"/>
  <c r="L42" i="12" s="1"/>
  <c r="G48" i="12"/>
  <c r="F48" i="12"/>
  <c r="D48" i="12"/>
  <c r="J42" i="12"/>
  <c r="L48" i="12" l="1"/>
  <c r="L53" i="12" s="1"/>
  <c r="K53" i="12"/>
  <c r="H49" i="12"/>
  <c r="G54" i="12"/>
  <c r="G53" i="12"/>
  <c r="H53" i="12"/>
  <c r="G42" i="12"/>
  <c r="G52" i="12"/>
  <c r="F50" i="12"/>
  <c r="G50" i="12"/>
  <c r="H47" i="12"/>
  <c r="H52" i="12" s="1"/>
  <c r="F39" i="12"/>
  <c r="G37" i="12"/>
  <c r="G59" i="12"/>
  <c r="H58" i="12"/>
  <c r="I58" i="12" s="1"/>
  <c r="J58" i="12" s="1"/>
  <c r="K58" i="12" s="1"/>
  <c r="L58" i="12" s="1"/>
  <c r="H42" i="12"/>
  <c r="G55" i="12" l="1"/>
  <c r="I54" i="12"/>
  <c r="H54" i="12"/>
  <c r="G39" i="12"/>
  <c r="G43" i="12" s="1"/>
  <c r="H37" i="12"/>
  <c r="G41" i="12"/>
  <c r="I47" i="12"/>
  <c r="I52" i="12" s="1"/>
  <c r="H50" i="12"/>
  <c r="H55" i="12" s="1"/>
  <c r="J47" i="12" l="1"/>
  <c r="J52" i="12" s="1"/>
  <c r="I50" i="12"/>
  <c r="I55" i="12" s="1"/>
  <c r="H39" i="12"/>
  <c r="H43" i="12" s="1"/>
  <c r="I37" i="12"/>
  <c r="H41" i="12"/>
  <c r="K47" i="12" l="1"/>
  <c r="K52" i="12" s="1"/>
  <c r="J50" i="12"/>
  <c r="J55" i="12" s="1"/>
  <c r="J37" i="12"/>
  <c r="I41" i="12"/>
  <c r="I39" i="12"/>
  <c r="I43" i="12" s="1"/>
  <c r="J41" i="12" l="1"/>
  <c r="J39" i="12"/>
  <c r="J43" i="12" s="1"/>
  <c r="K37" i="12"/>
  <c r="L47" i="12"/>
  <c r="K50" i="12"/>
  <c r="K55" i="12" s="1"/>
  <c r="L50" i="12" l="1"/>
  <c r="L52" i="12"/>
  <c r="L55" i="12"/>
  <c r="K41" i="12"/>
  <c r="K39" i="12"/>
  <c r="K43" i="12" s="1"/>
  <c r="L37" i="12"/>
  <c r="L41" i="12" l="1"/>
  <c r="L39" i="12"/>
  <c r="L43" i="12" s="1"/>
</calcChain>
</file>

<file path=xl/sharedStrings.xml><?xml version="1.0" encoding="utf-8"?>
<sst xmlns="http://schemas.openxmlformats.org/spreadsheetml/2006/main" count="564" uniqueCount="54">
  <si>
    <t>Is Pwd</t>
  </si>
  <si>
    <t>Customer Class</t>
  </si>
  <si>
    <t>N</t>
  </si>
  <si>
    <t>01-General Service-Residential</t>
  </si>
  <si>
    <t>02-General Service-Commercial</t>
  </si>
  <si>
    <t>03-General Service-Industrial</t>
  </si>
  <si>
    <t>04-General Service-Public Utilities</t>
  </si>
  <si>
    <t>05-P.H.A</t>
  </si>
  <si>
    <t>06-Charity/Non-Public Schools</t>
  </si>
  <si>
    <t>07-Public Schools</t>
  </si>
  <si>
    <t>08-Senior Citizens Discount</t>
  </si>
  <si>
    <t>09-Hand Bill</t>
  </si>
  <si>
    <t>10-City Leased</t>
  </si>
  <si>
    <t>11-Hospital/University</t>
  </si>
  <si>
    <t>12-Scheduled</t>
  </si>
  <si>
    <t>13-Fire Service</t>
  </si>
  <si>
    <t>14-City Government</t>
  </si>
  <si>
    <t>Y</t>
  </si>
  <si>
    <t>Usage Year</t>
  </si>
  <si>
    <t>Usage Month</t>
  </si>
  <si>
    <t>Usage Cf</t>
  </si>
  <si>
    <t>Column Labels</t>
  </si>
  <si>
    <t>Grand Total</t>
  </si>
  <si>
    <t>Row Labels</t>
  </si>
  <si>
    <t>Sum of Usage Cf</t>
  </si>
  <si>
    <t>MIN</t>
  </si>
  <si>
    <t>MAX</t>
  </si>
  <si>
    <t>AVG</t>
  </si>
  <si>
    <t>AVG/MIN</t>
  </si>
  <si>
    <t>FY 2020</t>
  </si>
  <si>
    <t>FY 2021</t>
  </si>
  <si>
    <t>AVG YTD</t>
  </si>
  <si>
    <t>COVID IMPACT</t>
  </si>
  <si>
    <t>Prior</t>
  </si>
  <si>
    <t>COVID</t>
  </si>
  <si>
    <t>Residential</t>
  </si>
  <si>
    <t>PRIOR TO COVID</t>
  </si>
  <si>
    <t>Projection</t>
  </si>
  <si>
    <t>Sum of Usage (cf)</t>
  </si>
  <si>
    <t>Combined: 06,07</t>
  </si>
  <si>
    <t>Revised Commercial Class (02,10,14)</t>
  </si>
  <si>
    <t>Is PWD? No</t>
  </si>
  <si>
    <t>AVERAGE</t>
  </si>
  <si>
    <t xml:space="preserve">AVG COVID / AVG PRIOR </t>
  </si>
  <si>
    <t>FY 2021 YTD</t>
  </si>
  <si>
    <t>MODEL</t>
  </si>
  <si>
    <t>AVG Usage by Fiscal Year</t>
  </si>
  <si>
    <t>COVID-19 Impact on Usage</t>
  </si>
  <si>
    <t>FY 2021 ANNUAL ESTIMATE</t>
  </si>
  <si>
    <t>FY 2021 Annual Estimate (YTD + 8 months)</t>
  </si>
  <si>
    <t xml:space="preserve">Source: </t>
  </si>
  <si>
    <t xml:space="preserve">PWD Exhibit 6 - Black &amp; Veatch Workpapers - Customer 3 - Water Billed Volume </t>
  </si>
  <si>
    <t>PWD Demand Escalation Factor Used</t>
  </si>
  <si>
    <t>PA Demand Escalation Factor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</si>
</sst>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* #,##0_);_(* \(#,##0\);_(* &quot;-&quot;??_);_(@_)"/>
    <numFmt numFmtId="167" formatCode="0.0%"/>
  </numFmts>
  <fonts count="13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 tint="0.499984740745262"/>
      <name val="Calibri"/>
      <family val="2"/>
    </font>
    <font>
      <sz val="11"/>
      <color rgb="FF000076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u val="singleAccounting"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2176D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 applyNumberFormat="1" applyFont="1"/>
    <xf numFmtId="0" fontId="1" fillId="2" borderId="0" xfId="0" applyNumberFormat="1" applyFont="1" applyFill="1"/>
    <xf numFmtId="166" fontId="1" fillId="2" borderId="0" xfId="1" applyNumberFormat="1" applyFont="1" applyFill="1"/>
    <xf numFmtId="166" fontId="0" fillId="0" borderId="0" xfId="1" applyNumberFormat="1" applyFont="1"/>
    <xf numFmtId="0" fontId="0" fillId="0" borderId="0" xfId="0" pivotButton="1" applyNumberFormat="1" applyFont="1"/>
    <xf numFmtId="0" fontId="0" fillId="0" borderId="0" xfId="0" applyNumberFormat="1" applyFont="1" applyAlignment="1">
      <alignment horizontal="left"/>
    </xf>
    <xf numFmtId="41" fontId="0" fillId="0" borderId="0" xfId="0" applyNumberFormat="1" applyFont="1"/>
    <xf numFmtId="167" fontId="0" fillId="0" borderId="0" xfId="5" applyNumberFormat="1" applyFont="1"/>
    <xf numFmtId="0" fontId="0" fillId="3" borderId="0" xfId="0" applyNumberFormat="1" applyFont="1" applyFill="1" applyAlignment="1">
      <alignment horizontal="left"/>
    </xf>
    <xf numFmtId="0" fontId="0" fillId="4" borderId="0" xfId="0" applyNumberFormat="1" applyFont="1" applyFill="1"/>
    <xf numFmtId="166" fontId="0" fillId="4" borderId="0" xfId="1" applyNumberFormat="1" applyFont="1" applyFill="1"/>
    <xf numFmtId="0" fontId="2" fillId="0" borderId="0" xfId="0" applyNumberFormat="1" applyFont="1"/>
    <xf numFmtId="43" fontId="0" fillId="0" borderId="0" xfId="0" applyNumberFormat="1" applyFont="1"/>
    <xf numFmtId="41" fontId="0" fillId="0" borderId="0" xfId="0" applyNumberFormat="1" applyFont="1" applyFill="1" applyBorder="1"/>
    <xf numFmtId="0" fontId="0" fillId="0" borderId="0" xfId="0" applyNumberFormat="1" applyFont="1" applyBorder="1"/>
    <xf numFmtId="41" fontId="0" fillId="0" borderId="0" xfId="0" applyNumberFormat="1" applyFont="1" applyBorder="1"/>
    <xf numFmtId="0" fontId="0" fillId="0" borderId="5" xfId="0" applyNumberFormat="1" applyFont="1" applyBorder="1"/>
    <xf numFmtId="0" fontId="0" fillId="0" borderId="7" xfId="0" applyNumberFormat="1" applyFont="1" applyBorder="1"/>
    <xf numFmtId="0" fontId="0" fillId="0" borderId="8" xfId="0" applyNumberFormat="1" applyFont="1" applyBorder="1"/>
    <xf numFmtId="0" fontId="0" fillId="0" borderId="9" xfId="0" applyNumberFormat="1" applyFont="1" applyBorder="1"/>
    <xf numFmtId="0" fontId="0" fillId="0" borderId="12" xfId="0" applyNumberFormat="1" applyFont="1" applyBorder="1"/>
    <xf numFmtId="41" fontId="0" fillId="0" borderId="13" xfId="0" applyNumberFormat="1" applyFont="1" applyBorder="1"/>
    <xf numFmtId="0" fontId="6" fillId="0" borderId="4" xfId="0" applyNumberFormat="1" applyFont="1" applyBorder="1"/>
    <xf numFmtId="0" fontId="5" fillId="0" borderId="6" xfId="0" applyNumberFormat="1" applyFont="1" applyBorder="1"/>
    <xf numFmtId="41" fontId="5" fillId="0" borderId="2" xfId="0" applyNumberFormat="1" applyFont="1" applyBorder="1"/>
    <xf numFmtId="41" fontId="5" fillId="0" borderId="14" xfId="0" applyNumberFormat="1" applyFont="1" applyBorder="1"/>
    <xf numFmtId="41" fontId="5" fillId="0" borderId="3" xfId="0" applyNumberFormat="1" applyFont="1" applyBorder="1"/>
    <xf numFmtId="0" fontId="0" fillId="0" borderId="17" xfId="0" applyNumberFormat="1" applyFont="1" applyBorder="1"/>
    <xf numFmtId="0" fontId="7" fillId="0" borderId="0" xfId="0" applyNumberFormat="1" applyFont="1"/>
    <xf numFmtId="41" fontId="7" fillId="0" borderId="0" xfId="0" applyNumberFormat="1" applyFont="1"/>
    <xf numFmtId="0" fontId="0" fillId="0" borderId="0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1" fontId="0" fillId="0" borderId="27" xfId="0" applyNumberFormat="1" applyFont="1" applyBorder="1"/>
    <xf numFmtId="0" fontId="0" fillId="0" borderId="27" xfId="0" applyNumberFormat="1" applyFont="1" applyBorder="1"/>
    <xf numFmtId="41" fontId="7" fillId="0" borderId="0" xfId="0" applyNumberFormat="1" applyFont="1" applyBorder="1"/>
    <xf numFmtId="41" fontId="7" fillId="0" borderId="27" xfId="0" applyNumberFormat="1" applyFont="1" applyBorder="1"/>
    <xf numFmtId="0" fontId="0" fillId="0" borderId="27" xfId="0" applyNumberFormat="1" applyFont="1" applyBorder="1" applyAlignment="1">
      <alignment horizontal="center"/>
    </xf>
    <xf numFmtId="9" fontId="0" fillId="0" borderId="29" xfId="5" applyNumberFormat="1" applyFont="1" applyBorder="1"/>
    <xf numFmtId="9" fontId="7" fillId="0" borderId="29" xfId="5" applyNumberFormat="1" applyFont="1" applyBorder="1"/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/>
    <xf numFmtId="41" fontId="7" fillId="0" borderId="13" xfId="0" applyNumberFormat="1" applyFont="1" applyBorder="1"/>
    <xf numFmtId="41" fontId="8" fillId="0" borderId="0" xfId="0" applyNumberFormat="1" applyFont="1" applyBorder="1"/>
    <xf numFmtId="41" fontId="8" fillId="0" borderId="13" xfId="0" applyNumberFormat="1" applyFont="1" applyBorder="1"/>
    <xf numFmtId="41" fontId="8" fillId="0" borderId="1" xfId="0" applyNumberFormat="1" applyFont="1" applyBorder="1"/>
    <xf numFmtId="41" fontId="8" fillId="0" borderId="18" xfId="0" applyNumberFormat="1" applyFont="1" applyBorder="1"/>
    <xf numFmtId="41" fontId="8" fillId="0" borderId="19" xfId="0" applyNumberFormat="1" applyFont="1" applyBorder="1"/>
    <xf numFmtId="41" fontId="8" fillId="0" borderId="20" xfId="0" applyNumberFormat="1" applyFont="1" applyBorder="1"/>
    <xf numFmtId="9" fontId="0" fillId="0" borderId="27" xfId="5" applyFont="1" applyBorder="1"/>
    <xf numFmtId="0" fontId="0" fillId="0" borderId="2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1" fontId="5" fillId="0" borderId="0" xfId="0" applyNumberFormat="1" applyFont="1" applyBorder="1"/>
    <xf numFmtId="41" fontId="5" fillId="0" borderId="27" xfId="0" applyNumberFormat="1" applyFont="1" applyBorder="1"/>
    <xf numFmtId="41" fontId="5" fillId="0" borderId="13" xfId="0" applyNumberFormat="1" applyFont="1" applyBorder="1"/>
    <xf numFmtId="9" fontId="5" fillId="0" borderId="27" xfId="5" applyFont="1" applyBorder="1"/>
    <xf numFmtId="0" fontId="0" fillId="0" borderId="0" xfId="0" applyNumberFormat="1" applyFont="1" applyFill="1" applyAlignment="1">
      <alignment horizontal="left"/>
    </xf>
    <xf numFmtId="0" fontId="0" fillId="0" borderId="33" xfId="0" applyBorder="1"/>
    <xf numFmtId="0" fontId="0" fillId="0" borderId="32" xfId="0" applyBorder="1"/>
    <xf numFmtId="0" fontId="0" fillId="0" borderId="3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41" fontId="0" fillId="0" borderId="27" xfId="0" applyNumberFormat="1" applyFill="1" applyBorder="1"/>
    <xf numFmtId="0" fontId="0" fillId="0" borderId="25" xfId="0" applyFill="1" applyBorder="1"/>
    <xf numFmtId="0" fontId="2" fillId="0" borderId="26" xfId="0" applyFont="1" applyFill="1" applyBorder="1" applyAlignment="1">
      <alignment horizontal="center"/>
    </xf>
    <xf numFmtId="0" fontId="0" fillId="0" borderId="0" xfId="0" applyFill="1"/>
    <xf numFmtId="0" fontId="2" fillId="0" borderId="35" xfId="0" applyFont="1" applyFill="1" applyBorder="1"/>
    <xf numFmtId="0" fontId="4" fillId="0" borderId="36" xfId="0" applyFont="1" applyFill="1" applyBorder="1"/>
    <xf numFmtId="0" fontId="2" fillId="0" borderId="37" xfId="0" applyFont="1" applyFill="1" applyBorder="1"/>
    <xf numFmtId="0" fontId="2" fillId="0" borderId="34" xfId="0" applyFont="1" applyFill="1" applyBorder="1"/>
    <xf numFmtId="0" fontId="0" fillId="0" borderId="38" xfId="0" applyFill="1" applyBorder="1"/>
    <xf numFmtId="0" fontId="2" fillId="0" borderId="39" xfId="0" applyFont="1" applyFill="1" applyBorder="1"/>
    <xf numFmtId="167" fontId="0" fillId="0" borderId="0" xfId="0" applyNumberFormat="1" applyFont="1"/>
    <xf numFmtId="9" fontId="10" fillId="0" borderId="29" xfId="5" applyNumberFormat="1" applyFont="1" applyBorder="1"/>
    <xf numFmtId="9" fontId="11" fillId="0" borderId="29" xfId="5" applyNumberFormat="1" applyFont="1" applyBorder="1"/>
    <xf numFmtId="0" fontId="1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9" fillId="0" borderId="8" xfId="0" applyNumberFormat="1" applyFont="1" applyBorder="1"/>
    <xf numFmtId="0" fontId="2" fillId="7" borderId="28" xfId="0" applyNumberFormat="1" applyFont="1" applyFill="1" applyBorder="1" applyAlignment="1">
      <alignment horizontal="center" wrapText="1"/>
    </xf>
    <xf numFmtId="0" fontId="2" fillId="7" borderId="29" xfId="0" applyNumberFormat="1" applyFont="1" applyFill="1" applyBorder="1" applyAlignment="1">
      <alignment horizontal="center" wrapText="1"/>
    </xf>
    <xf numFmtId="0" fontId="2" fillId="0" borderId="25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2" fillId="5" borderId="25" xfId="0" applyNumberFormat="1" applyFont="1" applyFill="1" applyBorder="1"/>
    <xf numFmtId="0" fontId="2" fillId="5" borderId="26" xfId="0" applyNumberFormat="1" applyFont="1" applyFill="1" applyBorder="1"/>
    <xf numFmtId="0" fontId="2" fillId="6" borderId="25" xfId="0" applyNumberFormat="1" applyFont="1" applyFill="1" applyBorder="1" applyAlignment="1">
      <alignment horizontal="left"/>
    </xf>
    <xf numFmtId="0" fontId="2" fillId="6" borderId="26" xfId="0" applyNumberFormat="1" applyFont="1" applyFill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0" fillId="6" borderId="0" xfId="0" applyNumberFormat="1" applyFont="1" applyFill="1" applyAlignment="1">
      <alignment horizontal="center"/>
    </xf>
    <xf numFmtId="167" fontId="0" fillId="8" borderId="0" xfId="0" applyNumberFormat="1" applyFont="1" applyFill="1"/>
  </cellXfs>
  <cellStyles count="6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2" xr:uid="{00000000-0005-0000-0000-000004000000}"/>
    <cellStyle name="Percent" xfId="5" builtinId="5"/>
  </cellStyles>
  <dxfs count="9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BDD7EE"/>
      <color rgb="FFFF9F9F"/>
      <color rgb="FF000076"/>
      <color rgb="FFB4B4FF"/>
      <color rgb="FFFFFF99"/>
      <color rgb="FFFFFF66"/>
      <color rgb="FFFF0000"/>
      <color rgb="FFD5D5FF"/>
      <color rgb="FF0000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ck &amp; Veatch" refreshedDate="44148.225490277779" createdVersion="6" refreshedVersion="6" minRefreshableVersion="3" recordCount="240" xr:uid="{00000000-000A-0000-FFFF-FFFF00000000}">
  <cacheSource type="worksheet">
    <worksheetSource ref="A1:E241" sheet="usage (raw)"/>
  </cacheSource>
  <cacheFields count="5">
    <cacheField name="Usage Year" numFmtId="0">
      <sharedItems containsSemiMixedTypes="0" containsString="0" containsNumber="1" containsInteger="1" minValue="2019" maxValue="2020" count="2">
        <n v="2019"/>
        <n v="2020"/>
      </sharedItems>
    </cacheField>
    <cacheField name="Usage Month" numFmtId="0">
      <sharedItems containsSemiMixedTypes="0" containsString="0" containsNumber="1" containsInteger="1" minValue="1" maxValue="12" count="12">
        <n v="7"/>
        <n v="8"/>
        <n v="9"/>
        <n v="10"/>
        <n v="11"/>
        <n v="12"/>
        <n v="1"/>
        <n v="2"/>
        <n v="3"/>
        <n v="4"/>
        <n v="5"/>
        <n v="6"/>
      </sharedItems>
    </cacheField>
    <cacheField name="Is Pwd" numFmtId="0">
      <sharedItems count="2">
        <s v="N"/>
        <s v="Y"/>
      </sharedItems>
    </cacheField>
    <cacheField name="Customer Class" numFmtId="0">
      <sharedItems count="14">
        <s v="01-General Service-Residential"/>
        <s v="02-General Service-Commercial"/>
        <s v="03-General Service-Industrial"/>
        <s v="04-General Service-Public Utilities"/>
        <s v="05-P.H.A"/>
        <s v="06-Charity/Non-Public Schools"/>
        <s v="07-Public Schools"/>
        <s v="08-Senior Citizens Discount"/>
        <s v="09-Hand Bill"/>
        <s v="10-City Leased"/>
        <s v="11-Hospital/University"/>
        <s v="12-Scheduled"/>
        <s v="13-Fire Service"/>
        <s v="14-City Government"/>
      </sharedItems>
    </cacheField>
    <cacheField name="Usage Cf" numFmtId="166">
      <sharedItems containsSemiMixedTypes="0" containsString="0" containsNumber="1" containsInteger="1" minValue="2000" maxValue="287546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x v="0"/>
    <x v="0"/>
    <x v="0"/>
    <x v="0"/>
    <n v="230876500"/>
  </r>
  <r>
    <x v="0"/>
    <x v="0"/>
    <x v="0"/>
    <x v="1"/>
    <n v="110742400"/>
  </r>
  <r>
    <x v="0"/>
    <x v="0"/>
    <x v="0"/>
    <x v="2"/>
    <n v="12385800"/>
  </r>
  <r>
    <x v="0"/>
    <x v="0"/>
    <x v="0"/>
    <x v="3"/>
    <n v="755900"/>
  </r>
  <r>
    <x v="0"/>
    <x v="0"/>
    <x v="0"/>
    <x v="4"/>
    <n v="12307100"/>
  </r>
  <r>
    <x v="0"/>
    <x v="0"/>
    <x v="0"/>
    <x v="5"/>
    <n v="8387600"/>
  </r>
  <r>
    <x v="0"/>
    <x v="0"/>
    <x v="0"/>
    <x v="6"/>
    <n v="2183600"/>
  </r>
  <r>
    <x v="0"/>
    <x v="0"/>
    <x v="0"/>
    <x v="7"/>
    <n v="10402300"/>
  </r>
  <r>
    <x v="0"/>
    <x v="0"/>
    <x v="0"/>
    <x v="8"/>
    <n v="33169700"/>
  </r>
  <r>
    <x v="0"/>
    <x v="0"/>
    <x v="0"/>
    <x v="9"/>
    <n v="1275500"/>
  </r>
  <r>
    <x v="0"/>
    <x v="0"/>
    <x v="0"/>
    <x v="10"/>
    <n v="24368500"/>
  </r>
  <r>
    <x v="0"/>
    <x v="0"/>
    <x v="0"/>
    <x v="11"/>
    <n v="2200"/>
  </r>
  <r>
    <x v="0"/>
    <x v="0"/>
    <x v="0"/>
    <x v="12"/>
    <n v="869900"/>
  </r>
  <r>
    <x v="0"/>
    <x v="0"/>
    <x v="0"/>
    <x v="13"/>
    <n v="32374400"/>
  </r>
  <r>
    <x v="0"/>
    <x v="1"/>
    <x v="0"/>
    <x v="0"/>
    <n v="262856700"/>
  </r>
  <r>
    <x v="0"/>
    <x v="1"/>
    <x v="0"/>
    <x v="1"/>
    <n v="133544100"/>
  </r>
  <r>
    <x v="0"/>
    <x v="1"/>
    <x v="0"/>
    <x v="2"/>
    <n v="10290000"/>
  </r>
  <r>
    <x v="0"/>
    <x v="1"/>
    <x v="0"/>
    <x v="3"/>
    <n v="932900"/>
  </r>
  <r>
    <x v="0"/>
    <x v="1"/>
    <x v="0"/>
    <x v="4"/>
    <n v="13649100"/>
  </r>
  <r>
    <x v="0"/>
    <x v="1"/>
    <x v="0"/>
    <x v="5"/>
    <n v="9698900"/>
  </r>
  <r>
    <x v="0"/>
    <x v="1"/>
    <x v="0"/>
    <x v="6"/>
    <n v="2901100"/>
  </r>
  <r>
    <x v="0"/>
    <x v="1"/>
    <x v="0"/>
    <x v="7"/>
    <n v="11778000"/>
  </r>
  <r>
    <x v="0"/>
    <x v="1"/>
    <x v="0"/>
    <x v="8"/>
    <n v="39191700"/>
  </r>
  <r>
    <x v="0"/>
    <x v="1"/>
    <x v="0"/>
    <x v="9"/>
    <n v="2421300"/>
  </r>
  <r>
    <x v="0"/>
    <x v="1"/>
    <x v="0"/>
    <x v="10"/>
    <n v="34238300"/>
  </r>
  <r>
    <x v="0"/>
    <x v="1"/>
    <x v="0"/>
    <x v="11"/>
    <n v="3900"/>
  </r>
  <r>
    <x v="0"/>
    <x v="1"/>
    <x v="0"/>
    <x v="12"/>
    <n v="891100"/>
  </r>
  <r>
    <x v="0"/>
    <x v="1"/>
    <x v="0"/>
    <x v="13"/>
    <n v="38582800"/>
  </r>
  <r>
    <x v="0"/>
    <x v="2"/>
    <x v="0"/>
    <x v="0"/>
    <n v="269353900"/>
  </r>
  <r>
    <x v="0"/>
    <x v="2"/>
    <x v="0"/>
    <x v="1"/>
    <n v="126386900"/>
  </r>
  <r>
    <x v="0"/>
    <x v="2"/>
    <x v="0"/>
    <x v="2"/>
    <n v="11993000"/>
  </r>
  <r>
    <x v="0"/>
    <x v="2"/>
    <x v="0"/>
    <x v="3"/>
    <n v="916200"/>
  </r>
  <r>
    <x v="0"/>
    <x v="2"/>
    <x v="0"/>
    <x v="4"/>
    <n v="13209300"/>
  </r>
  <r>
    <x v="0"/>
    <x v="2"/>
    <x v="0"/>
    <x v="5"/>
    <n v="9351600"/>
  </r>
  <r>
    <x v="0"/>
    <x v="2"/>
    <x v="0"/>
    <x v="6"/>
    <n v="4365300"/>
  </r>
  <r>
    <x v="0"/>
    <x v="2"/>
    <x v="0"/>
    <x v="7"/>
    <n v="12107100"/>
  </r>
  <r>
    <x v="0"/>
    <x v="2"/>
    <x v="0"/>
    <x v="8"/>
    <n v="38413500"/>
  </r>
  <r>
    <x v="0"/>
    <x v="2"/>
    <x v="0"/>
    <x v="9"/>
    <n v="768600"/>
  </r>
  <r>
    <x v="0"/>
    <x v="2"/>
    <x v="0"/>
    <x v="10"/>
    <n v="23060100"/>
  </r>
  <r>
    <x v="0"/>
    <x v="2"/>
    <x v="0"/>
    <x v="11"/>
    <n v="3700"/>
  </r>
  <r>
    <x v="0"/>
    <x v="2"/>
    <x v="0"/>
    <x v="12"/>
    <n v="828700"/>
  </r>
  <r>
    <x v="0"/>
    <x v="2"/>
    <x v="0"/>
    <x v="13"/>
    <n v="23821800"/>
  </r>
  <r>
    <x v="0"/>
    <x v="3"/>
    <x v="0"/>
    <x v="0"/>
    <n v="262135300"/>
  </r>
  <r>
    <x v="0"/>
    <x v="3"/>
    <x v="0"/>
    <x v="1"/>
    <n v="119849100"/>
  </r>
  <r>
    <x v="0"/>
    <x v="3"/>
    <x v="0"/>
    <x v="2"/>
    <n v="11520600"/>
  </r>
  <r>
    <x v="0"/>
    <x v="3"/>
    <x v="0"/>
    <x v="3"/>
    <n v="1027300"/>
  </r>
  <r>
    <x v="0"/>
    <x v="3"/>
    <x v="0"/>
    <x v="4"/>
    <n v="12271900"/>
  </r>
  <r>
    <x v="0"/>
    <x v="3"/>
    <x v="0"/>
    <x v="5"/>
    <n v="9240400"/>
  </r>
  <r>
    <x v="0"/>
    <x v="3"/>
    <x v="0"/>
    <x v="6"/>
    <n v="4383500"/>
  </r>
  <r>
    <x v="0"/>
    <x v="3"/>
    <x v="0"/>
    <x v="7"/>
    <n v="11666900"/>
  </r>
  <r>
    <x v="0"/>
    <x v="3"/>
    <x v="0"/>
    <x v="8"/>
    <n v="41588800"/>
  </r>
  <r>
    <x v="0"/>
    <x v="3"/>
    <x v="0"/>
    <x v="9"/>
    <n v="671800"/>
  </r>
  <r>
    <x v="0"/>
    <x v="3"/>
    <x v="0"/>
    <x v="10"/>
    <n v="24418900"/>
  </r>
  <r>
    <x v="0"/>
    <x v="3"/>
    <x v="0"/>
    <x v="11"/>
    <n v="4100"/>
  </r>
  <r>
    <x v="0"/>
    <x v="3"/>
    <x v="0"/>
    <x v="12"/>
    <n v="752300"/>
  </r>
  <r>
    <x v="0"/>
    <x v="3"/>
    <x v="0"/>
    <x v="13"/>
    <n v="17981800"/>
  </r>
  <r>
    <x v="0"/>
    <x v="4"/>
    <x v="0"/>
    <x v="0"/>
    <n v="229312800"/>
  </r>
  <r>
    <x v="0"/>
    <x v="4"/>
    <x v="0"/>
    <x v="1"/>
    <n v="118056200"/>
  </r>
  <r>
    <x v="0"/>
    <x v="4"/>
    <x v="0"/>
    <x v="2"/>
    <n v="6441000"/>
  </r>
  <r>
    <x v="0"/>
    <x v="4"/>
    <x v="0"/>
    <x v="3"/>
    <n v="939100"/>
  </r>
  <r>
    <x v="0"/>
    <x v="4"/>
    <x v="0"/>
    <x v="4"/>
    <n v="12049400"/>
  </r>
  <r>
    <x v="0"/>
    <x v="4"/>
    <x v="0"/>
    <x v="5"/>
    <n v="8880400"/>
  </r>
  <r>
    <x v="0"/>
    <x v="4"/>
    <x v="0"/>
    <x v="6"/>
    <n v="3840800"/>
  </r>
  <r>
    <x v="0"/>
    <x v="4"/>
    <x v="0"/>
    <x v="7"/>
    <n v="9727700"/>
  </r>
  <r>
    <x v="0"/>
    <x v="4"/>
    <x v="0"/>
    <x v="8"/>
    <n v="45693300"/>
  </r>
  <r>
    <x v="0"/>
    <x v="4"/>
    <x v="0"/>
    <x v="9"/>
    <n v="517400"/>
  </r>
  <r>
    <x v="0"/>
    <x v="4"/>
    <x v="0"/>
    <x v="10"/>
    <n v="30187600"/>
  </r>
  <r>
    <x v="0"/>
    <x v="4"/>
    <x v="0"/>
    <x v="11"/>
    <n v="3600"/>
  </r>
  <r>
    <x v="0"/>
    <x v="4"/>
    <x v="0"/>
    <x v="12"/>
    <n v="807700"/>
  </r>
  <r>
    <x v="0"/>
    <x v="4"/>
    <x v="0"/>
    <x v="13"/>
    <n v="22115100"/>
  </r>
  <r>
    <x v="0"/>
    <x v="5"/>
    <x v="0"/>
    <x v="0"/>
    <n v="267351700"/>
  </r>
  <r>
    <x v="0"/>
    <x v="5"/>
    <x v="0"/>
    <x v="1"/>
    <n v="106677100"/>
  </r>
  <r>
    <x v="0"/>
    <x v="5"/>
    <x v="0"/>
    <x v="2"/>
    <n v="7051900"/>
  </r>
  <r>
    <x v="0"/>
    <x v="5"/>
    <x v="0"/>
    <x v="3"/>
    <n v="797000"/>
  </r>
  <r>
    <x v="0"/>
    <x v="5"/>
    <x v="0"/>
    <x v="4"/>
    <n v="11262300"/>
  </r>
  <r>
    <x v="0"/>
    <x v="5"/>
    <x v="0"/>
    <x v="5"/>
    <n v="8629400"/>
  </r>
  <r>
    <x v="0"/>
    <x v="5"/>
    <x v="0"/>
    <x v="6"/>
    <n v="4446500"/>
  </r>
  <r>
    <x v="0"/>
    <x v="5"/>
    <x v="0"/>
    <x v="7"/>
    <n v="11274400"/>
  </r>
  <r>
    <x v="0"/>
    <x v="5"/>
    <x v="0"/>
    <x v="8"/>
    <n v="40820300"/>
  </r>
  <r>
    <x v="0"/>
    <x v="5"/>
    <x v="0"/>
    <x v="9"/>
    <n v="1643600"/>
  </r>
  <r>
    <x v="0"/>
    <x v="5"/>
    <x v="0"/>
    <x v="10"/>
    <n v="23293900"/>
  </r>
  <r>
    <x v="0"/>
    <x v="5"/>
    <x v="0"/>
    <x v="11"/>
    <n v="2900"/>
  </r>
  <r>
    <x v="0"/>
    <x v="5"/>
    <x v="0"/>
    <x v="12"/>
    <n v="718300"/>
  </r>
  <r>
    <x v="0"/>
    <x v="5"/>
    <x v="0"/>
    <x v="13"/>
    <n v="15412600"/>
  </r>
  <r>
    <x v="1"/>
    <x v="6"/>
    <x v="0"/>
    <x v="0"/>
    <n v="272600100"/>
  </r>
  <r>
    <x v="1"/>
    <x v="6"/>
    <x v="0"/>
    <x v="1"/>
    <n v="111019900"/>
  </r>
  <r>
    <x v="1"/>
    <x v="6"/>
    <x v="0"/>
    <x v="2"/>
    <n v="7680700"/>
  </r>
  <r>
    <x v="1"/>
    <x v="6"/>
    <x v="0"/>
    <x v="3"/>
    <n v="763400"/>
  </r>
  <r>
    <x v="1"/>
    <x v="6"/>
    <x v="0"/>
    <x v="4"/>
    <n v="11394700"/>
  </r>
  <r>
    <x v="1"/>
    <x v="6"/>
    <x v="0"/>
    <x v="5"/>
    <n v="8320200"/>
  </r>
  <r>
    <x v="1"/>
    <x v="6"/>
    <x v="0"/>
    <x v="6"/>
    <n v="3451300"/>
  </r>
  <r>
    <x v="1"/>
    <x v="6"/>
    <x v="0"/>
    <x v="7"/>
    <n v="11833200"/>
  </r>
  <r>
    <x v="1"/>
    <x v="6"/>
    <x v="0"/>
    <x v="8"/>
    <n v="51056500"/>
  </r>
  <r>
    <x v="1"/>
    <x v="6"/>
    <x v="0"/>
    <x v="9"/>
    <n v="227500"/>
  </r>
  <r>
    <x v="1"/>
    <x v="6"/>
    <x v="0"/>
    <x v="10"/>
    <n v="20717000"/>
  </r>
  <r>
    <x v="1"/>
    <x v="6"/>
    <x v="0"/>
    <x v="11"/>
    <n v="2900"/>
  </r>
  <r>
    <x v="1"/>
    <x v="6"/>
    <x v="0"/>
    <x v="12"/>
    <n v="853200"/>
  </r>
  <r>
    <x v="1"/>
    <x v="6"/>
    <x v="0"/>
    <x v="13"/>
    <n v="15842700"/>
  </r>
  <r>
    <x v="1"/>
    <x v="7"/>
    <x v="0"/>
    <x v="0"/>
    <n v="225709700"/>
  </r>
  <r>
    <x v="1"/>
    <x v="7"/>
    <x v="0"/>
    <x v="1"/>
    <n v="107922200"/>
  </r>
  <r>
    <x v="1"/>
    <x v="7"/>
    <x v="0"/>
    <x v="2"/>
    <n v="5609700"/>
  </r>
  <r>
    <x v="1"/>
    <x v="7"/>
    <x v="0"/>
    <x v="3"/>
    <n v="697700"/>
  </r>
  <r>
    <x v="1"/>
    <x v="7"/>
    <x v="0"/>
    <x v="4"/>
    <n v="10159800"/>
  </r>
  <r>
    <x v="1"/>
    <x v="7"/>
    <x v="0"/>
    <x v="5"/>
    <n v="6916700"/>
  </r>
  <r>
    <x v="1"/>
    <x v="7"/>
    <x v="0"/>
    <x v="6"/>
    <n v="3625700"/>
  </r>
  <r>
    <x v="1"/>
    <x v="7"/>
    <x v="0"/>
    <x v="7"/>
    <n v="9656300"/>
  </r>
  <r>
    <x v="1"/>
    <x v="7"/>
    <x v="0"/>
    <x v="8"/>
    <n v="36583100"/>
  </r>
  <r>
    <x v="1"/>
    <x v="7"/>
    <x v="0"/>
    <x v="9"/>
    <n v="329400"/>
  </r>
  <r>
    <x v="1"/>
    <x v="7"/>
    <x v="0"/>
    <x v="10"/>
    <n v="11369100"/>
  </r>
  <r>
    <x v="1"/>
    <x v="7"/>
    <x v="0"/>
    <x v="11"/>
    <n v="2000"/>
  </r>
  <r>
    <x v="1"/>
    <x v="7"/>
    <x v="0"/>
    <x v="12"/>
    <n v="772200"/>
  </r>
  <r>
    <x v="1"/>
    <x v="7"/>
    <x v="0"/>
    <x v="13"/>
    <n v="17065700"/>
  </r>
  <r>
    <x v="1"/>
    <x v="8"/>
    <x v="0"/>
    <x v="0"/>
    <n v="220021100"/>
  </r>
  <r>
    <x v="1"/>
    <x v="8"/>
    <x v="0"/>
    <x v="1"/>
    <n v="109163200"/>
  </r>
  <r>
    <x v="1"/>
    <x v="8"/>
    <x v="0"/>
    <x v="2"/>
    <n v="6449600"/>
  </r>
  <r>
    <x v="1"/>
    <x v="8"/>
    <x v="0"/>
    <x v="3"/>
    <n v="695000"/>
  </r>
  <r>
    <x v="1"/>
    <x v="8"/>
    <x v="0"/>
    <x v="4"/>
    <n v="10086900"/>
  </r>
  <r>
    <x v="1"/>
    <x v="8"/>
    <x v="0"/>
    <x v="5"/>
    <n v="7185600"/>
  </r>
  <r>
    <x v="1"/>
    <x v="8"/>
    <x v="0"/>
    <x v="6"/>
    <n v="3627100"/>
  </r>
  <r>
    <x v="1"/>
    <x v="8"/>
    <x v="0"/>
    <x v="7"/>
    <n v="9433200"/>
  </r>
  <r>
    <x v="1"/>
    <x v="8"/>
    <x v="0"/>
    <x v="8"/>
    <n v="39016900"/>
  </r>
  <r>
    <x v="1"/>
    <x v="8"/>
    <x v="0"/>
    <x v="9"/>
    <n v="311700"/>
  </r>
  <r>
    <x v="1"/>
    <x v="8"/>
    <x v="0"/>
    <x v="10"/>
    <n v="10064400"/>
  </r>
  <r>
    <x v="1"/>
    <x v="8"/>
    <x v="0"/>
    <x v="11"/>
    <n v="2500"/>
  </r>
  <r>
    <x v="1"/>
    <x v="8"/>
    <x v="0"/>
    <x v="12"/>
    <n v="917000"/>
  </r>
  <r>
    <x v="1"/>
    <x v="8"/>
    <x v="0"/>
    <x v="13"/>
    <n v="16881900"/>
  </r>
  <r>
    <x v="1"/>
    <x v="9"/>
    <x v="0"/>
    <x v="0"/>
    <n v="256264700"/>
  </r>
  <r>
    <x v="1"/>
    <x v="9"/>
    <x v="0"/>
    <x v="1"/>
    <n v="93539000"/>
  </r>
  <r>
    <x v="1"/>
    <x v="9"/>
    <x v="0"/>
    <x v="2"/>
    <n v="6862300"/>
  </r>
  <r>
    <x v="1"/>
    <x v="9"/>
    <x v="0"/>
    <x v="3"/>
    <n v="618700"/>
  </r>
  <r>
    <x v="1"/>
    <x v="9"/>
    <x v="0"/>
    <x v="4"/>
    <n v="10838600"/>
  </r>
  <r>
    <x v="1"/>
    <x v="9"/>
    <x v="0"/>
    <x v="5"/>
    <n v="6276800"/>
  </r>
  <r>
    <x v="1"/>
    <x v="9"/>
    <x v="0"/>
    <x v="6"/>
    <n v="2335300"/>
  </r>
  <r>
    <x v="1"/>
    <x v="9"/>
    <x v="0"/>
    <x v="7"/>
    <n v="10839500"/>
  </r>
  <r>
    <x v="1"/>
    <x v="9"/>
    <x v="0"/>
    <x v="8"/>
    <n v="35577400"/>
  </r>
  <r>
    <x v="1"/>
    <x v="9"/>
    <x v="0"/>
    <x v="9"/>
    <n v="243700"/>
  </r>
  <r>
    <x v="1"/>
    <x v="9"/>
    <x v="0"/>
    <x v="10"/>
    <n v="10371700"/>
  </r>
  <r>
    <x v="1"/>
    <x v="9"/>
    <x v="0"/>
    <x v="11"/>
    <n v="2400"/>
  </r>
  <r>
    <x v="1"/>
    <x v="9"/>
    <x v="0"/>
    <x v="12"/>
    <n v="742800"/>
  </r>
  <r>
    <x v="1"/>
    <x v="9"/>
    <x v="0"/>
    <x v="13"/>
    <n v="17449200"/>
  </r>
  <r>
    <x v="1"/>
    <x v="10"/>
    <x v="0"/>
    <x v="0"/>
    <n v="251982000"/>
  </r>
  <r>
    <x v="1"/>
    <x v="10"/>
    <x v="0"/>
    <x v="1"/>
    <n v="93305600"/>
  </r>
  <r>
    <x v="1"/>
    <x v="10"/>
    <x v="0"/>
    <x v="2"/>
    <n v="6413500"/>
  </r>
  <r>
    <x v="1"/>
    <x v="10"/>
    <x v="0"/>
    <x v="3"/>
    <n v="692200"/>
  </r>
  <r>
    <x v="1"/>
    <x v="10"/>
    <x v="0"/>
    <x v="4"/>
    <n v="11453900"/>
  </r>
  <r>
    <x v="1"/>
    <x v="10"/>
    <x v="0"/>
    <x v="5"/>
    <n v="9633100"/>
  </r>
  <r>
    <x v="1"/>
    <x v="10"/>
    <x v="0"/>
    <x v="6"/>
    <n v="1330500"/>
  </r>
  <r>
    <x v="1"/>
    <x v="10"/>
    <x v="0"/>
    <x v="7"/>
    <n v="10314300"/>
  </r>
  <r>
    <x v="1"/>
    <x v="10"/>
    <x v="0"/>
    <x v="8"/>
    <n v="31256700"/>
  </r>
  <r>
    <x v="1"/>
    <x v="10"/>
    <x v="0"/>
    <x v="9"/>
    <n v="479200"/>
  </r>
  <r>
    <x v="1"/>
    <x v="10"/>
    <x v="0"/>
    <x v="10"/>
    <n v="7251600"/>
  </r>
  <r>
    <x v="1"/>
    <x v="10"/>
    <x v="0"/>
    <x v="11"/>
    <n v="3000"/>
  </r>
  <r>
    <x v="1"/>
    <x v="10"/>
    <x v="0"/>
    <x v="12"/>
    <n v="616200"/>
  </r>
  <r>
    <x v="1"/>
    <x v="10"/>
    <x v="0"/>
    <x v="13"/>
    <n v="15164000"/>
  </r>
  <r>
    <x v="1"/>
    <x v="11"/>
    <x v="0"/>
    <x v="0"/>
    <n v="261125700"/>
  </r>
  <r>
    <x v="1"/>
    <x v="11"/>
    <x v="0"/>
    <x v="1"/>
    <n v="101665300"/>
  </r>
  <r>
    <x v="1"/>
    <x v="11"/>
    <x v="0"/>
    <x v="2"/>
    <n v="6836400"/>
  </r>
  <r>
    <x v="1"/>
    <x v="11"/>
    <x v="0"/>
    <x v="3"/>
    <n v="662200"/>
  </r>
  <r>
    <x v="1"/>
    <x v="11"/>
    <x v="0"/>
    <x v="4"/>
    <n v="11969100"/>
  </r>
  <r>
    <x v="1"/>
    <x v="11"/>
    <x v="0"/>
    <x v="5"/>
    <n v="6399000"/>
  </r>
  <r>
    <x v="1"/>
    <x v="11"/>
    <x v="0"/>
    <x v="6"/>
    <n v="1522700"/>
  </r>
  <r>
    <x v="1"/>
    <x v="11"/>
    <x v="0"/>
    <x v="7"/>
    <n v="10825500"/>
  </r>
  <r>
    <x v="1"/>
    <x v="11"/>
    <x v="0"/>
    <x v="8"/>
    <n v="46969400"/>
  </r>
  <r>
    <x v="1"/>
    <x v="11"/>
    <x v="0"/>
    <x v="9"/>
    <n v="603000"/>
  </r>
  <r>
    <x v="1"/>
    <x v="11"/>
    <x v="0"/>
    <x v="10"/>
    <n v="8710700"/>
  </r>
  <r>
    <x v="1"/>
    <x v="11"/>
    <x v="0"/>
    <x v="11"/>
    <n v="2800"/>
  </r>
  <r>
    <x v="1"/>
    <x v="11"/>
    <x v="0"/>
    <x v="12"/>
    <n v="815400"/>
  </r>
  <r>
    <x v="1"/>
    <x v="11"/>
    <x v="0"/>
    <x v="13"/>
    <n v="16631300"/>
  </r>
  <r>
    <x v="1"/>
    <x v="0"/>
    <x v="0"/>
    <x v="0"/>
    <n v="267935100"/>
  </r>
  <r>
    <x v="1"/>
    <x v="0"/>
    <x v="0"/>
    <x v="1"/>
    <n v="114175500"/>
  </r>
  <r>
    <x v="1"/>
    <x v="0"/>
    <x v="0"/>
    <x v="2"/>
    <n v="6961400"/>
  </r>
  <r>
    <x v="1"/>
    <x v="0"/>
    <x v="0"/>
    <x v="3"/>
    <n v="839200"/>
  </r>
  <r>
    <x v="1"/>
    <x v="0"/>
    <x v="0"/>
    <x v="4"/>
    <n v="12681700"/>
  </r>
  <r>
    <x v="1"/>
    <x v="0"/>
    <x v="0"/>
    <x v="5"/>
    <n v="7392800"/>
  </r>
  <r>
    <x v="1"/>
    <x v="0"/>
    <x v="0"/>
    <x v="6"/>
    <n v="1875500"/>
  </r>
  <r>
    <x v="1"/>
    <x v="0"/>
    <x v="0"/>
    <x v="7"/>
    <n v="11298800"/>
  </r>
  <r>
    <x v="1"/>
    <x v="0"/>
    <x v="0"/>
    <x v="8"/>
    <n v="42688500"/>
  </r>
  <r>
    <x v="1"/>
    <x v="0"/>
    <x v="0"/>
    <x v="9"/>
    <n v="823300"/>
  </r>
  <r>
    <x v="1"/>
    <x v="0"/>
    <x v="0"/>
    <x v="10"/>
    <n v="9594700"/>
  </r>
  <r>
    <x v="1"/>
    <x v="0"/>
    <x v="0"/>
    <x v="11"/>
    <n v="3000"/>
  </r>
  <r>
    <x v="1"/>
    <x v="0"/>
    <x v="0"/>
    <x v="12"/>
    <n v="914300"/>
  </r>
  <r>
    <x v="1"/>
    <x v="0"/>
    <x v="0"/>
    <x v="13"/>
    <n v="14517900"/>
  </r>
  <r>
    <x v="1"/>
    <x v="1"/>
    <x v="0"/>
    <x v="0"/>
    <n v="287546600"/>
  </r>
  <r>
    <x v="1"/>
    <x v="1"/>
    <x v="0"/>
    <x v="1"/>
    <n v="137537700"/>
  </r>
  <r>
    <x v="1"/>
    <x v="1"/>
    <x v="0"/>
    <x v="2"/>
    <n v="8847600"/>
  </r>
  <r>
    <x v="1"/>
    <x v="1"/>
    <x v="0"/>
    <x v="3"/>
    <n v="901500"/>
  </r>
  <r>
    <x v="1"/>
    <x v="1"/>
    <x v="0"/>
    <x v="4"/>
    <n v="14278300"/>
  </r>
  <r>
    <x v="1"/>
    <x v="1"/>
    <x v="0"/>
    <x v="5"/>
    <n v="8618600"/>
  </r>
  <r>
    <x v="1"/>
    <x v="1"/>
    <x v="0"/>
    <x v="6"/>
    <n v="2603100"/>
  </r>
  <r>
    <x v="1"/>
    <x v="1"/>
    <x v="0"/>
    <x v="7"/>
    <n v="12214500"/>
  </r>
  <r>
    <x v="1"/>
    <x v="1"/>
    <x v="0"/>
    <x v="8"/>
    <n v="43247700"/>
  </r>
  <r>
    <x v="1"/>
    <x v="1"/>
    <x v="0"/>
    <x v="9"/>
    <n v="540200"/>
  </r>
  <r>
    <x v="1"/>
    <x v="1"/>
    <x v="0"/>
    <x v="10"/>
    <n v="11104700"/>
  </r>
  <r>
    <x v="1"/>
    <x v="1"/>
    <x v="0"/>
    <x v="11"/>
    <n v="3200"/>
  </r>
  <r>
    <x v="1"/>
    <x v="1"/>
    <x v="0"/>
    <x v="12"/>
    <n v="1075800"/>
  </r>
  <r>
    <x v="1"/>
    <x v="1"/>
    <x v="0"/>
    <x v="13"/>
    <n v="20002100"/>
  </r>
  <r>
    <x v="1"/>
    <x v="2"/>
    <x v="0"/>
    <x v="0"/>
    <n v="271072900"/>
  </r>
  <r>
    <x v="1"/>
    <x v="2"/>
    <x v="0"/>
    <x v="1"/>
    <n v="126071900"/>
  </r>
  <r>
    <x v="1"/>
    <x v="2"/>
    <x v="0"/>
    <x v="2"/>
    <n v="7779500"/>
  </r>
  <r>
    <x v="1"/>
    <x v="2"/>
    <x v="0"/>
    <x v="3"/>
    <n v="918300"/>
  </r>
  <r>
    <x v="1"/>
    <x v="2"/>
    <x v="0"/>
    <x v="4"/>
    <n v="13218400"/>
  </r>
  <r>
    <x v="1"/>
    <x v="2"/>
    <x v="0"/>
    <x v="5"/>
    <n v="8460400"/>
  </r>
  <r>
    <x v="1"/>
    <x v="2"/>
    <x v="0"/>
    <x v="6"/>
    <n v="2597600"/>
  </r>
  <r>
    <x v="1"/>
    <x v="2"/>
    <x v="0"/>
    <x v="7"/>
    <n v="11355500"/>
  </r>
  <r>
    <x v="1"/>
    <x v="2"/>
    <x v="0"/>
    <x v="8"/>
    <n v="37613400"/>
  </r>
  <r>
    <x v="1"/>
    <x v="2"/>
    <x v="0"/>
    <x v="9"/>
    <n v="542200"/>
  </r>
  <r>
    <x v="1"/>
    <x v="2"/>
    <x v="0"/>
    <x v="10"/>
    <n v="9343700"/>
  </r>
  <r>
    <x v="1"/>
    <x v="2"/>
    <x v="0"/>
    <x v="11"/>
    <n v="3200"/>
  </r>
  <r>
    <x v="1"/>
    <x v="2"/>
    <x v="0"/>
    <x v="12"/>
    <n v="1003700"/>
  </r>
  <r>
    <x v="1"/>
    <x v="2"/>
    <x v="0"/>
    <x v="13"/>
    <n v="16264000"/>
  </r>
  <r>
    <x v="1"/>
    <x v="3"/>
    <x v="0"/>
    <x v="0"/>
    <n v="278936400"/>
  </r>
  <r>
    <x v="1"/>
    <x v="3"/>
    <x v="0"/>
    <x v="1"/>
    <n v="128159600"/>
  </r>
  <r>
    <x v="1"/>
    <x v="3"/>
    <x v="0"/>
    <x v="2"/>
    <n v="9314800"/>
  </r>
  <r>
    <x v="1"/>
    <x v="3"/>
    <x v="0"/>
    <x v="3"/>
    <n v="758000"/>
  </r>
  <r>
    <x v="1"/>
    <x v="3"/>
    <x v="0"/>
    <x v="4"/>
    <n v="12905800"/>
  </r>
  <r>
    <x v="1"/>
    <x v="3"/>
    <x v="0"/>
    <x v="5"/>
    <n v="7939800"/>
  </r>
  <r>
    <x v="1"/>
    <x v="3"/>
    <x v="0"/>
    <x v="6"/>
    <n v="2686900"/>
  </r>
  <r>
    <x v="1"/>
    <x v="3"/>
    <x v="0"/>
    <x v="7"/>
    <n v="11763100"/>
  </r>
  <r>
    <x v="1"/>
    <x v="3"/>
    <x v="0"/>
    <x v="8"/>
    <n v="44115600"/>
  </r>
  <r>
    <x v="1"/>
    <x v="3"/>
    <x v="0"/>
    <x v="9"/>
    <n v="454700"/>
  </r>
  <r>
    <x v="1"/>
    <x v="3"/>
    <x v="0"/>
    <x v="10"/>
    <n v="8521400"/>
  </r>
  <r>
    <x v="1"/>
    <x v="3"/>
    <x v="0"/>
    <x v="11"/>
    <n v="3700"/>
  </r>
  <r>
    <x v="1"/>
    <x v="3"/>
    <x v="0"/>
    <x v="12"/>
    <n v="3128000"/>
  </r>
  <r>
    <x v="1"/>
    <x v="3"/>
    <x v="0"/>
    <x v="13"/>
    <n v="13288400"/>
  </r>
  <r>
    <x v="0"/>
    <x v="0"/>
    <x v="1"/>
    <x v="13"/>
    <n v="16181600"/>
  </r>
  <r>
    <x v="0"/>
    <x v="1"/>
    <x v="1"/>
    <x v="13"/>
    <n v="19542700"/>
  </r>
  <r>
    <x v="0"/>
    <x v="2"/>
    <x v="1"/>
    <x v="13"/>
    <n v="42947800"/>
  </r>
  <r>
    <x v="0"/>
    <x v="3"/>
    <x v="1"/>
    <x v="13"/>
    <n v="36648900"/>
  </r>
  <r>
    <x v="0"/>
    <x v="4"/>
    <x v="1"/>
    <x v="13"/>
    <n v="8668300"/>
  </r>
  <r>
    <x v="0"/>
    <x v="5"/>
    <x v="1"/>
    <x v="13"/>
    <n v="18068800"/>
  </r>
  <r>
    <x v="1"/>
    <x v="6"/>
    <x v="1"/>
    <x v="13"/>
    <n v="21636800"/>
  </r>
  <r>
    <x v="1"/>
    <x v="7"/>
    <x v="1"/>
    <x v="13"/>
    <n v="8607100"/>
  </r>
  <r>
    <x v="1"/>
    <x v="8"/>
    <x v="1"/>
    <x v="13"/>
    <n v="14355500"/>
  </r>
  <r>
    <x v="1"/>
    <x v="9"/>
    <x v="1"/>
    <x v="13"/>
    <n v="12724100"/>
  </r>
  <r>
    <x v="1"/>
    <x v="10"/>
    <x v="1"/>
    <x v="13"/>
    <n v="12826300"/>
  </r>
  <r>
    <x v="1"/>
    <x v="11"/>
    <x v="1"/>
    <x v="13"/>
    <n v="14848100"/>
  </r>
  <r>
    <x v="1"/>
    <x v="0"/>
    <x v="1"/>
    <x v="13"/>
    <n v="22857000"/>
  </r>
  <r>
    <x v="1"/>
    <x v="1"/>
    <x v="1"/>
    <x v="13"/>
    <n v="22128600"/>
  </r>
  <r>
    <x v="1"/>
    <x v="2"/>
    <x v="1"/>
    <x v="13"/>
    <n v="23810600"/>
  </r>
  <r>
    <x v="1"/>
    <x v="3"/>
    <x v="1"/>
    <x v="13"/>
    <n v="32483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Q20" firstHeaderRow="1" firstDataRow="3" firstDataCol="1" rowPageCount="1" colPageCount="1"/>
  <pivotFields count="5">
    <pivotField axis="axisCol" showAll="0" defaultSubtotal="0">
      <items count="2">
        <item x="0"/>
        <item x="1"/>
      </items>
    </pivotField>
    <pivotField axis="axisCol" showAll="0" defaultSubtotal="0">
      <items count="12">
        <item x="6"/>
        <item x="7"/>
        <item x="8"/>
        <item x="9"/>
        <item x="10"/>
        <item x="11"/>
        <item x="0"/>
        <item x="1"/>
        <item x="2"/>
        <item x="3"/>
        <item x="4"/>
        <item x="5"/>
      </items>
    </pivotField>
    <pivotField axis="axisPage" multipleItemSelectionAllowed="1" showAll="0" defaultSubtotal="0">
      <items count="2">
        <item x="0"/>
        <item h="1" x="1"/>
      </items>
    </pivotField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numFmtId="166" showAll="0" defaultSubtota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0"/>
    <field x="1"/>
  </colFields>
  <colItems count="16">
    <i>
      <x/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pageFields count="1">
    <pageField fld="2" hier="-1"/>
  </pageFields>
  <dataFields count="1">
    <dataField name="Sum of Usage Cf" fld="4" baseField="3" baseItem="0" numFmtId="41"/>
  </dataFields>
  <formats count="9">
    <format dxfId="8">
      <pivotArea collapsedLevelsAreSubtotals="1" fieldPosition="0">
        <references count="3">
          <reference field="0" count="1" selected="0">
            <x v="1"/>
          </reference>
          <reference field="1" count="7" selected="0">
            <x v="3"/>
            <x v="4"/>
            <x v="5"/>
            <x v="6"/>
            <x v="7"/>
            <x v="8"/>
            <x v="9"/>
          </reference>
          <reference field="3" count="0"/>
        </references>
      </pivotArea>
    </format>
    <format dxfId="7">
      <pivotArea dataOnly="0" labelOnly="1" fieldPosition="0">
        <references count="1">
          <reference field="3" count="1">
            <x v="1"/>
          </reference>
        </references>
      </pivotArea>
    </format>
    <format dxfId="6">
      <pivotArea dataOnly="0" labelOnly="1" fieldPosition="0">
        <references count="1">
          <reference field="3" count="1">
            <x v="9"/>
          </reference>
        </references>
      </pivotArea>
    </format>
    <format dxfId="5">
      <pivotArea dataOnly="0" labelOnly="1" fieldPosition="0">
        <references count="1">
          <reference field="3" count="1">
            <x v="13"/>
          </reference>
        </references>
      </pivotArea>
    </format>
    <format dxfId="4">
      <pivotArea dataOnly="0" labelOnly="1" fieldPosition="0">
        <references count="1">
          <reference field="3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">
      <pivotArea outline="0" collapsedLevelsAreSubtotals="1" fieldPosition="0">
        <references count="2">
          <reference field="0" count="1" selected="0">
            <x v="1"/>
          </reference>
          <reference field="1" count="7" selected="0">
            <x v="3"/>
            <x v="4"/>
            <x v="5"/>
            <x v="6"/>
            <x v="7"/>
            <x v="8"/>
            <x v="9"/>
          </reference>
        </references>
      </pivotArea>
    </format>
    <format dxfId="2">
      <pivotArea type="topRight" dataOnly="0" labelOnly="1" outline="0" offset="H1:N1" fieldPosition="0"/>
    </format>
    <format dxfId="1">
      <pivotArea dataOnly="0" labelOnly="1" offset="D256:IV256" fieldPosition="0">
        <references count="1">
          <reference field="0" count="1">
            <x v="1"/>
          </reference>
        </references>
      </pivotArea>
    </format>
    <format dxfId="0">
      <pivotArea dataOnly="0" labelOnly="1" fieldPosition="0">
        <references count="2">
          <reference field="0" count="1" selected="0">
            <x v="1"/>
          </reference>
          <reference field="1" count="7"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76"/>
  </sheetPr>
  <dimension ref="A1:AN30"/>
  <sheetViews>
    <sheetView tabSelected="1" zoomScaleNormal="100" workbookViewId="0">
      <pane xSplit="1" ySplit="1" topLeftCell="X5" activePane="bottomRight" state="frozen"/>
      <selection pane="topRight" activeCell="B1" sqref="B1"/>
      <selection pane="bottomLeft" activeCell="A2" sqref="A2"/>
      <selection pane="bottomRight" activeCell="AN18" sqref="AN18"/>
    </sheetView>
  </sheetViews>
  <sheetFormatPr defaultRowHeight="14.4"/>
  <cols>
    <col min="1" max="1" width="31" bestFit="1" customWidth="1"/>
    <col min="2" max="17" width="12.44140625" bestFit="1" customWidth="1"/>
    <col min="19" max="21" width="12.44140625" bestFit="1" customWidth="1"/>
    <col min="23" max="25" width="12.44140625" bestFit="1" customWidth="1"/>
    <col min="26" max="26" width="11.88671875" customWidth="1"/>
    <col min="28" max="29" width="12.44140625" bestFit="1" customWidth="1"/>
    <col min="31" max="33" width="14.109375" bestFit="1" customWidth="1"/>
    <col min="34" max="34" width="8.6640625" bestFit="1" customWidth="1"/>
    <col min="35" max="36" width="0" hidden="1" customWidth="1"/>
    <col min="37" max="37" width="14.109375" hidden="1" customWidth="1"/>
    <col min="39" max="40" width="10.109375" customWidth="1"/>
  </cols>
  <sheetData>
    <row r="1" spans="1:40">
      <c r="A1" t="s">
        <v>41</v>
      </c>
    </row>
    <row r="2" spans="1:40">
      <c r="B2" s="94" t="s">
        <v>36</v>
      </c>
      <c r="C2" s="94"/>
      <c r="D2" s="94"/>
      <c r="E2" s="94"/>
      <c r="F2" s="94"/>
      <c r="G2" s="94"/>
      <c r="H2" s="94"/>
      <c r="I2" s="94"/>
      <c r="K2" s="95" t="s">
        <v>32</v>
      </c>
      <c r="L2" s="95"/>
      <c r="M2" s="95"/>
      <c r="N2" s="95"/>
      <c r="O2" s="95"/>
      <c r="P2" s="95"/>
      <c r="Q2" s="95"/>
    </row>
    <row r="3" spans="1:40" ht="15" thickBot="1">
      <c r="B3" s="87" t="s">
        <v>29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7" t="s">
        <v>44</v>
      </c>
      <c r="O3" s="88"/>
      <c r="P3" s="88"/>
      <c r="Q3" s="89"/>
      <c r="S3" s="76" t="s">
        <v>47</v>
      </c>
      <c r="T3" s="76"/>
      <c r="U3" s="76"/>
      <c r="V3" s="76"/>
      <c r="W3" s="76"/>
      <c r="X3" s="76"/>
      <c r="Y3" s="76"/>
      <c r="Z3" s="76"/>
      <c r="AB3" s="77" t="s">
        <v>46</v>
      </c>
      <c r="AC3" s="77"/>
      <c r="AE3" s="77" t="s">
        <v>49</v>
      </c>
      <c r="AF3" s="77"/>
      <c r="AG3" s="77"/>
      <c r="AH3" s="77"/>
    </row>
    <row r="4" spans="1:40" ht="81">
      <c r="A4" s="22" t="s">
        <v>38</v>
      </c>
      <c r="B4" s="90">
        <v>2019</v>
      </c>
      <c r="C4" s="90"/>
      <c r="D4" s="90"/>
      <c r="E4" s="90"/>
      <c r="F4" s="90"/>
      <c r="G4" s="91"/>
      <c r="H4" s="92">
        <v>2020</v>
      </c>
      <c r="I4" s="90"/>
      <c r="J4" s="90"/>
      <c r="K4" s="90"/>
      <c r="L4" s="90"/>
      <c r="M4" s="90"/>
      <c r="N4" s="90"/>
      <c r="O4" s="90"/>
      <c r="P4" s="90"/>
      <c r="Q4" s="93"/>
      <c r="S4" s="83" t="s">
        <v>36</v>
      </c>
      <c r="T4" s="83"/>
      <c r="U4" s="84"/>
      <c r="W4" s="85" t="s">
        <v>32</v>
      </c>
      <c r="X4" s="85"/>
      <c r="Y4" s="86"/>
      <c r="Z4" s="78" t="s">
        <v>43</v>
      </c>
      <c r="AB4" s="52" t="s">
        <v>29</v>
      </c>
      <c r="AC4" s="40" t="s">
        <v>30</v>
      </c>
      <c r="AE4" s="80" t="s">
        <v>48</v>
      </c>
      <c r="AF4" s="81"/>
      <c r="AG4" s="81"/>
      <c r="AH4" s="82"/>
      <c r="AJ4" s="60" t="s">
        <v>45</v>
      </c>
      <c r="AK4" s="61"/>
      <c r="AM4" s="75" t="s">
        <v>52</v>
      </c>
      <c r="AN4" s="75" t="s">
        <v>53</v>
      </c>
    </row>
    <row r="5" spans="1:40">
      <c r="A5" s="17" t="s">
        <v>1</v>
      </c>
      <c r="B5" s="18">
        <v>7</v>
      </c>
      <c r="C5" s="18">
        <v>8</v>
      </c>
      <c r="D5" s="18">
        <v>9</v>
      </c>
      <c r="E5" s="18">
        <v>10</v>
      </c>
      <c r="F5" s="18">
        <v>11</v>
      </c>
      <c r="G5" s="20">
        <v>12</v>
      </c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N5" s="18">
        <v>7</v>
      </c>
      <c r="O5" s="18">
        <v>8</v>
      </c>
      <c r="P5" s="18">
        <v>9</v>
      </c>
      <c r="Q5" s="19">
        <v>10</v>
      </c>
      <c r="S5" s="30" t="s">
        <v>25</v>
      </c>
      <c r="T5" s="30" t="s">
        <v>26</v>
      </c>
      <c r="U5" s="31" t="s">
        <v>42</v>
      </c>
      <c r="W5" s="30" t="s">
        <v>25</v>
      </c>
      <c r="X5" s="30" t="s">
        <v>26</v>
      </c>
      <c r="Y5" s="36" t="s">
        <v>27</v>
      </c>
      <c r="Z5" s="79"/>
      <c r="AB5" s="41" t="s">
        <v>27</v>
      </c>
      <c r="AC5" s="40" t="s">
        <v>31</v>
      </c>
      <c r="AE5" s="39" t="s">
        <v>25</v>
      </c>
      <c r="AF5" s="39" t="s">
        <v>26</v>
      </c>
      <c r="AG5" s="40" t="s">
        <v>27</v>
      </c>
      <c r="AH5" s="51" t="s">
        <v>28</v>
      </c>
      <c r="AJ5" s="63"/>
      <c r="AK5" s="64" t="s">
        <v>37</v>
      </c>
    </row>
    <row r="6" spans="1:40">
      <c r="A6" s="16" t="s">
        <v>3</v>
      </c>
      <c r="B6" s="44">
        <v>230876500</v>
      </c>
      <c r="C6" s="44">
        <v>262856700</v>
      </c>
      <c r="D6" s="44">
        <v>269353900</v>
      </c>
      <c r="E6" s="44">
        <v>262135300</v>
      </c>
      <c r="F6" s="44">
        <v>229312800</v>
      </c>
      <c r="G6" s="45">
        <v>267351700</v>
      </c>
      <c r="H6" s="44">
        <v>272600100</v>
      </c>
      <c r="I6" s="44">
        <v>225709700</v>
      </c>
      <c r="J6" s="44">
        <v>220021100</v>
      </c>
      <c r="K6" s="44">
        <v>256264700</v>
      </c>
      <c r="L6" s="44">
        <v>251982000</v>
      </c>
      <c r="M6" s="44">
        <v>261125700</v>
      </c>
      <c r="N6" s="44">
        <v>267935100</v>
      </c>
      <c r="O6" s="44">
        <v>287546600</v>
      </c>
      <c r="P6" s="44">
        <v>271072900</v>
      </c>
      <c r="Q6" s="46">
        <v>278936400</v>
      </c>
      <c r="S6" s="15">
        <f t="shared" ref="S6:S20" si="0">MIN(B6:I6)</f>
        <v>225709700</v>
      </c>
      <c r="T6" s="15">
        <f t="shared" ref="T6:T20" si="1">MAX(B6:I6)</f>
        <v>272600100</v>
      </c>
      <c r="U6" s="32">
        <f t="shared" ref="U6:U20" si="2">AVERAGE(B6:I6)</f>
        <v>252524587.5</v>
      </c>
      <c r="W6" s="15">
        <f>MIN(K6:Q6)</f>
        <v>251982000</v>
      </c>
      <c r="X6" s="15">
        <f>MAX(K6:Q6)</f>
        <v>287546600</v>
      </c>
      <c r="Y6" s="32">
        <f>AVERAGE(K6:Q6)</f>
        <v>267837628.57142857</v>
      </c>
      <c r="Z6" s="73">
        <f t="shared" ref="Z6:Z20" si="3">+Y6/U6-1</f>
        <v>6.0639802337776549E-2</v>
      </c>
      <c r="AB6" s="21">
        <f t="shared" ref="AB6:AB20" si="4">AVERAGE(B6:M6)</f>
        <v>250799183.33333334</v>
      </c>
      <c r="AC6" s="32">
        <f t="shared" ref="AC6:AC20" si="5">AVERAGE(N6:Q6)</f>
        <v>276372750</v>
      </c>
      <c r="AE6" s="15">
        <f t="shared" ref="AE6:AE19" si="6">+SUM(N6:Q6)+8*W6</f>
        <v>3121347000</v>
      </c>
      <c r="AF6" s="15">
        <f t="shared" ref="AF6:AF19" si="7">+SUM(N6:Q6)+8*X6</f>
        <v>3405863800</v>
      </c>
      <c r="AG6" s="32">
        <f t="shared" ref="AG6:AG19" si="8">+SUM(N6:Q6)+8*Y6</f>
        <v>3248192028.5714283</v>
      </c>
      <c r="AH6" s="50">
        <f t="shared" ref="AH6:AH20" si="9">+AG6/AE6</f>
        <v>1.0406379132379155</v>
      </c>
      <c r="AJ6" s="65"/>
      <c r="AK6" s="62">
        <v>3245658670</v>
      </c>
      <c r="AM6" s="7">
        <v>5.5E-2</v>
      </c>
      <c r="AN6" s="96">
        <f t="shared" ref="AN6:AN11" si="10">Z6</f>
        <v>6.0639802337776549E-2</v>
      </c>
    </row>
    <row r="7" spans="1:40">
      <c r="A7" s="16" t="s">
        <v>4</v>
      </c>
      <c r="B7" s="44">
        <v>110742400</v>
      </c>
      <c r="C7" s="44">
        <v>133544100</v>
      </c>
      <c r="D7" s="44">
        <v>126386900</v>
      </c>
      <c r="E7" s="44">
        <v>119849100</v>
      </c>
      <c r="F7" s="44">
        <v>118056200</v>
      </c>
      <c r="G7" s="45">
        <v>106677100</v>
      </c>
      <c r="H7" s="44">
        <v>111019900</v>
      </c>
      <c r="I7" s="44">
        <v>107922200</v>
      </c>
      <c r="J7" s="44">
        <v>109163200</v>
      </c>
      <c r="K7" s="44">
        <v>93539000</v>
      </c>
      <c r="L7" s="44">
        <v>93305600</v>
      </c>
      <c r="M7" s="44">
        <v>101665300</v>
      </c>
      <c r="N7" s="44">
        <v>114175500</v>
      </c>
      <c r="O7" s="44">
        <v>137537700</v>
      </c>
      <c r="P7" s="44">
        <v>126071900</v>
      </c>
      <c r="Q7" s="46">
        <v>128159600</v>
      </c>
      <c r="S7" s="15">
        <f t="shared" si="0"/>
        <v>106677100</v>
      </c>
      <c r="T7" s="15">
        <f t="shared" si="1"/>
        <v>133544100</v>
      </c>
      <c r="U7" s="32">
        <f t="shared" si="2"/>
        <v>116774737.5</v>
      </c>
      <c r="W7" s="15">
        <f t="shared" ref="W7:W20" si="11">MIN(K7:Q7)</f>
        <v>93305600</v>
      </c>
      <c r="X7" s="15">
        <f t="shared" ref="X7:X20" si="12">MAX(K7:Q7)</f>
        <v>137537700</v>
      </c>
      <c r="Y7" s="32">
        <f t="shared" ref="Y7:Y20" si="13">AVERAGE(K7:Q7)</f>
        <v>113493514.28571428</v>
      </c>
      <c r="Z7" s="37">
        <f t="shared" si="3"/>
        <v>-2.8098741941387062E-2</v>
      </c>
      <c r="AB7" s="21">
        <f t="shared" si="4"/>
        <v>110989250</v>
      </c>
      <c r="AC7" s="32">
        <f t="shared" si="5"/>
        <v>126486175</v>
      </c>
      <c r="AE7" s="15">
        <f t="shared" si="6"/>
        <v>1252389500</v>
      </c>
      <c r="AF7" s="15">
        <f t="shared" si="7"/>
        <v>1606246300</v>
      </c>
      <c r="AG7" s="32">
        <f t="shared" si="8"/>
        <v>1413892814.2857141</v>
      </c>
      <c r="AH7" s="50">
        <f t="shared" si="9"/>
        <v>1.1289561388735008</v>
      </c>
      <c r="AJ7" s="65"/>
      <c r="AK7" s="62">
        <v>1483481040</v>
      </c>
      <c r="AM7" s="7">
        <v>-7.3999999999999996E-2</v>
      </c>
      <c r="AN7" s="96">
        <f t="shared" si="10"/>
        <v>-2.8098741941387062E-2</v>
      </c>
    </row>
    <row r="8" spans="1:40">
      <c r="A8" s="16" t="s">
        <v>5</v>
      </c>
      <c r="B8" s="44">
        <v>12385800</v>
      </c>
      <c r="C8" s="44">
        <v>10290000</v>
      </c>
      <c r="D8" s="44">
        <v>11993000</v>
      </c>
      <c r="E8" s="44">
        <v>11520600</v>
      </c>
      <c r="F8" s="44">
        <v>6441000</v>
      </c>
      <c r="G8" s="45">
        <v>7051900</v>
      </c>
      <c r="H8" s="44">
        <v>7680700</v>
      </c>
      <c r="I8" s="44">
        <v>5609700</v>
      </c>
      <c r="J8" s="44">
        <v>6449600</v>
      </c>
      <c r="K8" s="44">
        <v>6862300</v>
      </c>
      <c r="L8" s="44">
        <v>6413500</v>
      </c>
      <c r="M8" s="44">
        <v>6836400</v>
      </c>
      <c r="N8" s="44">
        <v>6961400</v>
      </c>
      <c r="O8" s="44">
        <v>8847600</v>
      </c>
      <c r="P8" s="44">
        <v>7779500</v>
      </c>
      <c r="Q8" s="46">
        <v>9314800</v>
      </c>
      <c r="S8" s="15">
        <f t="shared" si="0"/>
        <v>5609700</v>
      </c>
      <c r="T8" s="15">
        <f t="shared" si="1"/>
        <v>12385800</v>
      </c>
      <c r="U8" s="32">
        <f t="shared" si="2"/>
        <v>9121587.5</v>
      </c>
      <c r="W8" s="15">
        <f t="shared" si="11"/>
        <v>6413500</v>
      </c>
      <c r="X8" s="15">
        <f t="shared" si="12"/>
        <v>9314800</v>
      </c>
      <c r="Y8" s="32">
        <f t="shared" si="13"/>
        <v>7573642.8571428573</v>
      </c>
      <c r="Z8" s="73">
        <f t="shared" si="3"/>
        <v>-0.16970123269191273</v>
      </c>
      <c r="AB8" s="21">
        <f t="shared" si="4"/>
        <v>8294541.666666667</v>
      </c>
      <c r="AC8" s="32">
        <f t="shared" si="5"/>
        <v>8225825</v>
      </c>
      <c r="AE8" s="15">
        <f t="shared" si="6"/>
        <v>84211300</v>
      </c>
      <c r="AF8" s="15">
        <f t="shared" si="7"/>
        <v>107421700</v>
      </c>
      <c r="AG8" s="32">
        <f t="shared" si="8"/>
        <v>93492442.857142866</v>
      </c>
      <c r="AH8" s="50">
        <f t="shared" si="9"/>
        <v>1.110212558850687</v>
      </c>
      <c r="AJ8" s="65"/>
      <c r="AK8" s="62">
        <v>93397520</v>
      </c>
      <c r="AM8" s="7">
        <v>-0.254</v>
      </c>
      <c r="AN8" s="96">
        <f t="shared" si="10"/>
        <v>-0.16970123269191273</v>
      </c>
    </row>
    <row r="9" spans="1:40">
      <c r="A9" s="16" t="s">
        <v>6</v>
      </c>
      <c r="B9" s="44">
        <v>755900</v>
      </c>
      <c r="C9" s="44">
        <v>932900</v>
      </c>
      <c r="D9" s="44">
        <v>916200</v>
      </c>
      <c r="E9" s="44">
        <v>1027300</v>
      </c>
      <c r="F9" s="44">
        <v>939100</v>
      </c>
      <c r="G9" s="45">
        <v>797000</v>
      </c>
      <c r="H9" s="44">
        <v>763400</v>
      </c>
      <c r="I9" s="44">
        <v>697700</v>
      </c>
      <c r="J9" s="44">
        <v>695000</v>
      </c>
      <c r="K9" s="44">
        <v>618700</v>
      </c>
      <c r="L9" s="44">
        <v>692200</v>
      </c>
      <c r="M9" s="44">
        <v>662200</v>
      </c>
      <c r="N9" s="44">
        <v>839200</v>
      </c>
      <c r="O9" s="44">
        <v>901500</v>
      </c>
      <c r="P9" s="44">
        <v>918300</v>
      </c>
      <c r="Q9" s="46">
        <v>758000</v>
      </c>
      <c r="S9" s="15">
        <f t="shared" si="0"/>
        <v>697700</v>
      </c>
      <c r="T9" s="15">
        <f t="shared" si="1"/>
        <v>1027300</v>
      </c>
      <c r="U9" s="32">
        <f t="shared" si="2"/>
        <v>853687.5</v>
      </c>
      <c r="W9" s="15">
        <f t="shared" si="11"/>
        <v>618700</v>
      </c>
      <c r="X9" s="15">
        <f t="shared" si="12"/>
        <v>918300</v>
      </c>
      <c r="Y9" s="32">
        <f t="shared" si="13"/>
        <v>770014.28571428568</v>
      </c>
      <c r="Z9" s="73">
        <f t="shared" si="3"/>
        <v>-9.8013868407015869E-2</v>
      </c>
      <c r="AB9" s="21">
        <f t="shared" si="4"/>
        <v>791466.66666666663</v>
      </c>
      <c r="AC9" s="32">
        <f t="shared" si="5"/>
        <v>854250</v>
      </c>
      <c r="AE9" s="15">
        <f t="shared" si="6"/>
        <v>8366600</v>
      </c>
      <c r="AF9" s="15">
        <f t="shared" si="7"/>
        <v>10763400</v>
      </c>
      <c r="AG9" s="32">
        <f t="shared" si="8"/>
        <v>9577114.2857142854</v>
      </c>
      <c r="AH9" s="50">
        <f t="shared" si="9"/>
        <v>1.1446841352179242</v>
      </c>
      <c r="AJ9" s="65"/>
      <c r="AK9" s="62">
        <v>8545650</v>
      </c>
      <c r="AM9" s="7">
        <v>-9.8000000000000004E-2</v>
      </c>
      <c r="AN9" s="96">
        <f t="shared" si="10"/>
        <v>-9.8013868407015869E-2</v>
      </c>
    </row>
    <row r="10" spans="1:40">
      <c r="A10" s="16" t="s">
        <v>7</v>
      </c>
      <c r="B10" s="44">
        <v>12307100</v>
      </c>
      <c r="C10" s="44">
        <v>13649100</v>
      </c>
      <c r="D10" s="44">
        <v>13209300</v>
      </c>
      <c r="E10" s="44">
        <v>12271900</v>
      </c>
      <c r="F10" s="44">
        <v>12049400</v>
      </c>
      <c r="G10" s="45">
        <v>11262300</v>
      </c>
      <c r="H10" s="44">
        <v>11394700</v>
      </c>
      <c r="I10" s="44">
        <v>10159800</v>
      </c>
      <c r="J10" s="44">
        <v>10086900</v>
      </c>
      <c r="K10" s="44">
        <v>10838600</v>
      </c>
      <c r="L10" s="44">
        <v>11453900</v>
      </c>
      <c r="M10" s="44">
        <v>11969100</v>
      </c>
      <c r="N10" s="44">
        <v>12681700</v>
      </c>
      <c r="O10" s="44">
        <v>14278300</v>
      </c>
      <c r="P10" s="44">
        <v>13218400</v>
      </c>
      <c r="Q10" s="46">
        <v>12905800</v>
      </c>
      <c r="S10" s="15">
        <f t="shared" si="0"/>
        <v>10159800</v>
      </c>
      <c r="T10" s="15">
        <f t="shared" si="1"/>
        <v>13649100</v>
      </c>
      <c r="U10" s="32">
        <f t="shared" si="2"/>
        <v>12037950</v>
      </c>
      <c r="W10" s="15">
        <f t="shared" si="11"/>
        <v>10838600</v>
      </c>
      <c r="X10" s="15">
        <f t="shared" si="12"/>
        <v>14278300</v>
      </c>
      <c r="Y10" s="32">
        <f t="shared" si="13"/>
        <v>12477971.428571429</v>
      </c>
      <c r="Z10" s="73">
        <f t="shared" si="3"/>
        <v>3.6552853980239997E-2</v>
      </c>
      <c r="AB10" s="21">
        <f t="shared" si="4"/>
        <v>11721008.333333334</v>
      </c>
      <c r="AC10" s="32">
        <f t="shared" si="5"/>
        <v>13271050</v>
      </c>
      <c r="AE10" s="15">
        <f t="shared" si="6"/>
        <v>139793000</v>
      </c>
      <c r="AF10" s="15">
        <f t="shared" si="7"/>
        <v>167310600</v>
      </c>
      <c r="AG10" s="32">
        <f t="shared" si="8"/>
        <v>152907971.42857143</v>
      </c>
      <c r="AH10" s="50">
        <f t="shared" si="9"/>
        <v>1.0938170826047902</v>
      </c>
      <c r="AJ10" s="65"/>
      <c r="AK10" s="62">
        <v>152933400</v>
      </c>
      <c r="AM10" s="7">
        <v>0</v>
      </c>
      <c r="AN10" s="96">
        <f t="shared" si="10"/>
        <v>3.6552853980239997E-2</v>
      </c>
    </row>
    <row r="11" spans="1:40">
      <c r="A11" s="16" t="s">
        <v>8</v>
      </c>
      <c r="B11" s="44">
        <v>8387600</v>
      </c>
      <c r="C11" s="44">
        <v>9698900</v>
      </c>
      <c r="D11" s="44">
        <v>9351600</v>
      </c>
      <c r="E11" s="44">
        <v>9240400</v>
      </c>
      <c r="F11" s="44">
        <v>8880400</v>
      </c>
      <c r="G11" s="45">
        <v>8629400</v>
      </c>
      <c r="H11" s="44">
        <v>8320200</v>
      </c>
      <c r="I11" s="44">
        <v>6916700</v>
      </c>
      <c r="J11" s="44">
        <v>7185600</v>
      </c>
      <c r="K11" s="44">
        <v>6276800</v>
      </c>
      <c r="L11" s="44">
        <v>9633100</v>
      </c>
      <c r="M11" s="44">
        <v>6399000</v>
      </c>
      <c r="N11" s="44">
        <v>7392800</v>
      </c>
      <c r="O11" s="44">
        <v>8618600</v>
      </c>
      <c r="P11" s="44">
        <v>8460400</v>
      </c>
      <c r="Q11" s="46">
        <v>7939800</v>
      </c>
      <c r="S11" s="15">
        <f t="shared" si="0"/>
        <v>6916700</v>
      </c>
      <c r="T11" s="15">
        <f t="shared" si="1"/>
        <v>9698900</v>
      </c>
      <c r="U11" s="32">
        <f t="shared" si="2"/>
        <v>8678150</v>
      </c>
      <c r="W11" s="15">
        <f t="shared" si="11"/>
        <v>6276800</v>
      </c>
      <c r="X11" s="15">
        <f t="shared" si="12"/>
        <v>9633100</v>
      </c>
      <c r="Y11" s="32">
        <f t="shared" si="13"/>
        <v>7817214.2857142854</v>
      </c>
      <c r="Z11" s="73">
        <f t="shared" si="3"/>
        <v>-9.9207286608979373E-2</v>
      </c>
      <c r="AB11" s="21">
        <f t="shared" si="4"/>
        <v>8243308.333333333</v>
      </c>
      <c r="AC11" s="32">
        <f t="shared" si="5"/>
        <v>8102900</v>
      </c>
      <c r="AE11" s="15">
        <f t="shared" si="6"/>
        <v>82626000</v>
      </c>
      <c r="AF11" s="15">
        <f t="shared" si="7"/>
        <v>109476400</v>
      </c>
      <c r="AG11" s="32">
        <f t="shared" si="8"/>
        <v>94949314.285714284</v>
      </c>
      <c r="AH11" s="50">
        <f t="shared" si="9"/>
        <v>1.1491457203024991</v>
      </c>
      <c r="AJ11" s="65"/>
      <c r="AK11" s="62">
        <v>114035350</v>
      </c>
      <c r="AM11" s="7">
        <v>0.193</v>
      </c>
      <c r="AN11" s="96">
        <f t="shared" si="10"/>
        <v>-9.9207286608979373E-2</v>
      </c>
    </row>
    <row r="12" spans="1:40">
      <c r="A12" s="16" t="s">
        <v>9</v>
      </c>
      <c r="B12" s="44">
        <v>2183600</v>
      </c>
      <c r="C12" s="44">
        <v>2901100</v>
      </c>
      <c r="D12" s="44">
        <v>4365300</v>
      </c>
      <c r="E12" s="44">
        <v>4383500</v>
      </c>
      <c r="F12" s="44">
        <v>3840800</v>
      </c>
      <c r="G12" s="45">
        <v>4446500</v>
      </c>
      <c r="H12" s="44">
        <v>3451300</v>
      </c>
      <c r="I12" s="44">
        <v>3625700</v>
      </c>
      <c r="J12" s="44">
        <v>3627100</v>
      </c>
      <c r="K12" s="44">
        <v>2335300</v>
      </c>
      <c r="L12" s="44">
        <v>1330500</v>
      </c>
      <c r="M12" s="44">
        <v>1522700</v>
      </c>
      <c r="N12" s="44">
        <v>1875500</v>
      </c>
      <c r="O12" s="44">
        <v>2603100</v>
      </c>
      <c r="P12" s="44">
        <v>2597600</v>
      </c>
      <c r="Q12" s="46">
        <v>2686900</v>
      </c>
      <c r="S12" s="15">
        <f t="shared" si="0"/>
        <v>2183600</v>
      </c>
      <c r="T12" s="15">
        <f t="shared" si="1"/>
        <v>4446500</v>
      </c>
      <c r="U12" s="32">
        <f t="shared" si="2"/>
        <v>3649725</v>
      </c>
      <c r="W12" s="15">
        <f t="shared" si="11"/>
        <v>1330500</v>
      </c>
      <c r="X12" s="15">
        <f t="shared" si="12"/>
        <v>2686900</v>
      </c>
      <c r="Y12" s="32">
        <f t="shared" si="13"/>
        <v>2135942.8571428573</v>
      </c>
      <c r="Z12" s="74">
        <f t="shared" si="3"/>
        <v>-0.41476608315890728</v>
      </c>
      <c r="AB12" s="21">
        <f t="shared" si="4"/>
        <v>3167783.3333333335</v>
      </c>
      <c r="AC12" s="32">
        <f t="shared" si="5"/>
        <v>2440775</v>
      </c>
      <c r="AE12" s="15">
        <f t="shared" si="6"/>
        <v>20407100</v>
      </c>
      <c r="AF12" s="15">
        <f t="shared" si="7"/>
        <v>31258300</v>
      </c>
      <c r="AG12" s="32">
        <f t="shared" si="8"/>
        <v>26850642.857142858</v>
      </c>
      <c r="AH12" s="50">
        <f t="shared" si="9"/>
        <v>1.3157500505776352</v>
      </c>
      <c r="AJ12" s="65"/>
      <c r="AK12" s="62"/>
      <c r="AM12" s="7"/>
      <c r="AN12" s="96"/>
    </row>
    <row r="13" spans="1:40">
      <c r="A13" s="16" t="s">
        <v>10</v>
      </c>
      <c r="B13" s="44">
        <v>10402300</v>
      </c>
      <c r="C13" s="44">
        <v>11778000</v>
      </c>
      <c r="D13" s="44">
        <v>12107100</v>
      </c>
      <c r="E13" s="44">
        <v>11666900</v>
      </c>
      <c r="F13" s="44">
        <v>9727700</v>
      </c>
      <c r="G13" s="45">
        <v>11274400</v>
      </c>
      <c r="H13" s="44">
        <v>11833200</v>
      </c>
      <c r="I13" s="44">
        <v>9656300</v>
      </c>
      <c r="J13" s="44">
        <v>9433200</v>
      </c>
      <c r="K13" s="44">
        <v>10839500</v>
      </c>
      <c r="L13" s="44">
        <v>10314300</v>
      </c>
      <c r="M13" s="44">
        <v>10825500</v>
      </c>
      <c r="N13" s="44">
        <v>11298800</v>
      </c>
      <c r="O13" s="44">
        <v>12214500</v>
      </c>
      <c r="P13" s="44">
        <v>11355500</v>
      </c>
      <c r="Q13" s="46">
        <v>11763100</v>
      </c>
      <c r="S13" s="15">
        <f t="shared" si="0"/>
        <v>9656300</v>
      </c>
      <c r="T13" s="15">
        <f t="shared" si="1"/>
        <v>12107100</v>
      </c>
      <c r="U13" s="32">
        <f t="shared" si="2"/>
        <v>11055737.5</v>
      </c>
      <c r="W13" s="15">
        <f t="shared" si="11"/>
        <v>10314300</v>
      </c>
      <c r="X13" s="15">
        <f t="shared" si="12"/>
        <v>12214500</v>
      </c>
      <c r="Y13" s="32">
        <f t="shared" si="13"/>
        <v>11230171.428571429</v>
      </c>
      <c r="Z13" s="73">
        <f t="shared" si="3"/>
        <v>1.5777683630009198E-2</v>
      </c>
      <c r="AB13" s="21">
        <f t="shared" si="4"/>
        <v>10821533.333333334</v>
      </c>
      <c r="AC13" s="32">
        <f t="shared" si="5"/>
        <v>11657975</v>
      </c>
      <c r="AE13" s="15">
        <f t="shared" si="6"/>
        <v>129146300</v>
      </c>
      <c r="AF13" s="15">
        <f t="shared" si="7"/>
        <v>144347900</v>
      </c>
      <c r="AG13" s="32">
        <f t="shared" si="8"/>
        <v>136473271.42857143</v>
      </c>
      <c r="AH13" s="50">
        <f t="shared" si="9"/>
        <v>1.05673388574486</v>
      </c>
      <c r="AJ13" s="65"/>
      <c r="AK13" s="62">
        <v>136485600</v>
      </c>
      <c r="AM13" s="7">
        <v>0.1</v>
      </c>
      <c r="AN13" s="96">
        <f>Z13</f>
        <v>1.5777683630009198E-2</v>
      </c>
    </row>
    <row r="14" spans="1:40">
      <c r="A14" s="16" t="s">
        <v>11</v>
      </c>
      <c r="B14" s="44">
        <v>33169700</v>
      </c>
      <c r="C14" s="44">
        <v>39191700</v>
      </c>
      <c r="D14" s="44">
        <v>38413500</v>
      </c>
      <c r="E14" s="44">
        <v>41588800</v>
      </c>
      <c r="F14" s="44">
        <v>45693300</v>
      </c>
      <c r="G14" s="45">
        <v>40820300</v>
      </c>
      <c r="H14" s="44">
        <v>51056500</v>
      </c>
      <c r="I14" s="44">
        <v>36583100</v>
      </c>
      <c r="J14" s="44">
        <v>39016900</v>
      </c>
      <c r="K14" s="44">
        <v>35577400</v>
      </c>
      <c r="L14" s="44">
        <v>31256700</v>
      </c>
      <c r="M14" s="44">
        <v>46969400</v>
      </c>
      <c r="N14" s="44">
        <v>42688500</v>
      </c>
      <c r="O14" s="44">
        <v>43247700</v>
      </c>
      <c r="P14" s="44">
        <v>37613400</v>
      </c>
      <c r="Q14" s="46">
        <v>44115600</v>
      </c>
      <c r="S14" s="15">
        <f t="shared" si="0"/>
        <v>33169700</v>
      </c>
      <c r="T14" s="15">
        <f t="shared" si="1"/>
        <v>51056500</v>
      </c>
      <c r="U14" s="32">
        <f t="shared" si="2"/>
        <v>40814612.5</v>
      </c>
      <c r="W14" s="15">
        <f t="shared" si="11"/>
        <v>31256700</v>
      </c>
      <c r="X14" s="15">
        <f t="shared" si="12"/>
        <v>46969400</v>
      </c>
      <c r="Y14" s="32">
        <f t="shared" si="13"/>
        <v>40209814.285714284</v>
      </c>
      <c r="Z14" s="73">
        <f t="shared" si="3"/>
        <v>-1.4818178520884295E-2</v>
      </c>
      <c r="AB14" s="21">
        <f t="shared" si="4"/>
        <v>39944775</v>
      </c>
      <c r="AC14" s="32">
        <f t="shared" si="5"/>
        <v>41916300</v>
      </c>
      <c r="AE14" s="15">
        <f t="shared" si="6"/>
        <v>417718800</v>
      </c>
      <c r="AF14" s="15">
        <f t="shared" si="7"/>
        <v>543420400</v>
      </c>
      <c r="AG14" s="32">
        <f t="shared" si="8"/>
        <v>489343714.28571427</v>
      </c>
      <c r="AH14" s="50">
        <f t="shared" si="9"/>
        <v>1.1714668199892231</v>
      </c>
      <c r="AJ14" s="65"/>
      <c r="AK14" s="62">
        <v>427990709.99999994</v>
      </c>
      <c r="AM14" s="7">
        <v>1.4999999999999999E-2</v>
      </c>
      <c r="AN14" s="96">
        <f>Z14</f>
        <v>-1.4818178520884295E-2</v>
      </c>
    </row>
    <row r="15" spans="1:40">
      <c r="A15" s="16" t="s">
        <v>12</v>
      </c>
      <c r="B15" s="44">
        <v>1275500</v>
      </c>
      <c r="C15" s="44">
        <v>2421300</v>
      </c>
      <c r="D15" s="44">
        <v>768600</v>
      </c>
      <c r="E15" s="44">
        <v>671800</v>
      </c>
      <c r="F15" s="44">
        <v>517400</v>
      </c>
      <c r="G15" s="45">
        <v>1643600</v>
      </c>
      <c r="H15" s="44">
        <v>227500</v>
      </c>
      <c r="I15" s="44">
        <v>329400</v>
      </c>
      <c r="J15" s="44">
        <v>311700</v>
      </c>
      <c r="K15" s="44">
        <v>243700</v>
      </c>
      <c r="L15" s="44">
        <v>479200</v>
      </c>
      <c r="M15" s="44">
        <v>603000</v>
      </c>
      <c r="N15" s="44">
        <v>823300</v>
      </c>
      <c r="O15" s="44">
        <v>540200</v>
      </c>
      <c r="P15" s="44">
        <v>542200</v>
      </c>
      <c r="Q15" s="46">
        <v>454700</v>
      </c>
      <c r="S15" s="15">
        <f t="shared" si="0"/>
        <v>227500</v>
      </c>
      <c r="T15" s="15">
        <f t="shared" si="1"/>
        <v>2421300</v>
      </c>
      <c r="U15" s="32">
        <f t="shared" si="2"/>
        <v>981887.5</v>
      </c>
      <c r="W15" s="15">
        <f t="shared" si="11"/>
        <v>243700</v>
      </c>
      <c r="X15" s="15">
        <f t="shared" si="12"/>
        <v>823300</v>
      </c>
      <c r="Y15" s="32">
        <f t="shared" si="13"/>
        <v>526614.28571428568</v>
      </c>
      <c r="Z15" s="73">
        <f t="shared" si="3"/>
        <v>-0.46367146367146372</v>
      </c>
      <c r="AB15" s="21">
        <f t="shared" si="4"/>
        <v>791058.33333333337</v>
      </c>
      <c r="AC15" s="32">
        <f t="shared" si="5"/>
        <v>590100</v>
      </c>
      <c r="AE15" s="15">
        <f t="shared" si="6"/>
        <v>4310000</v>
      </c>
      <c r="AF15" s="15">
        <f t="shared" si="7"/>
        <v>8946800</v>
      </c>
      <c r="AG15" s="32">
        <f t="shared" si="8"/>
        <v>6573314.2857142854</v>
      </c>
      <c r="AH15" s="50">
        <f t="shared" si="9"/>
        <v>1.5251309247596949</v>
      </c>
      <c r="AJ15" s="65"/>
      <c r="AK15" s="62"/>
      <c r="AM15" s="7"/>
      <c r="AN15" s="96"/>
    </row>
    <row r="16" spans="1:40">
      <c r="A16" s="16" t="s">
        <v>13</v>
      </c>
      <c r="B16" s="44">
        <v>24368500</v>
      </c>
      <c r="C16" s="44">
        <v>34238300</v>
      </c>
      <c r="D16" s="44">
        <v>23060100</v>
      </c>
      <c r="E16" s="44">
        <v>24418900</v>
      </c>
      <c r="F16" s="44">
        <v>30187600</v>
      </c>
      <c r="G16" s="45">
        <v>23293900</v>
      </c>
      <c r="H16" s="44">
        <v>20717000</v>
      </c>
      <c r="I16" s="44">
        <v>11369100</v>
      </c>
      <c r="J16" s="44">
        <v>10064400</v>
      </c>
      <c r="K16" s="44">
        <v>10371700</v>
      </c>
      <c r="L16" s="44">
        <v>7251600</v>
      </c>
      <c r="M16" s="44">
        <v>8710700</v>
      </c>
      <c r="N16" s="44">
        <v>9594700</v>
      </c>
      <c r="O16" s="44">
        <v>11104700</v>
      </c>
      <c r="P16" s="44">
        <v>9343700</v>
      </c>
      <c r="Q16" s="46">
        <v>8521400</v>
      </c>
      <c r="S16" s="15">
        <f t="shared" si="0"/>
        <v>11369100</v>
      </c>
      <c r="T16" s="15">
        <f t="shared" si="1"/>
        <v>34238300</v>
      </c>
      <c r="U16" s="32">
        <f t="shared" si="2"/>
        <v>23956675</v>
      </c>
      <c r="W16" s="15">
        <f t="shared" si="11"/>
        <v>7251600</v>
      </c>
      <c r="X16" s="15">
        <f t="shared" si="12"/>
        <v>11104700</v>
      </c>
      <c r="Y16" s="32">
        <f t="shared" si="13"/>
        <v>9271214.2857142854</v>
      </c>
      <c r="Z16" s="37">
        <f t="shared" si="3"/>
        <v>-0.61300079056403756</v>
      </c>
      <c r="AA16">
        <v>11</v>
      </c>
      <c r="AB16" s="21">
        <f t="shared" si="4"/>
        <v>19004316.666666668</v>
      </c>
      <c r="AC16" s="32">
        <f t="shared" si="5"/>
        <v>9641125</v>
      </c>
      <c r="AE16" s="15">
        <f t="shared" si="6"/>
        <v>96577300</v>
      </c>
      <c r="AF16" s="15">
        <f t="shared" si="7"/>
        <v>127402100</v>
      </c>
      <c r="AG16" s="32">
        <f t="shared" si="8"/>
        <v>112734214.28571428</v>
      </c>
      <c r="AH16" s="50">
        <f t="shared" si="9"/>
        <v>1.1672951540964003</v>
      </c>
      <c r="AJ16" s="65"/>
      <c r="AK16" s="62">
        <v>112539720</v>
      </c>
      <c r="AM16" s="7">
        <v>0.46</v>
      </c>
      <c r="AN16" s="96">
        <f>Z16</f>
        <v>-0.61300079056403756</v>
      </c>
    </row>
    <row r="17" spans="1:40">
      <c r="A17" s="16" t="s">
        <v>14</v>
      </c>
      <c r="B17" s="44">
        <v>2200</v>
      </c>
      <c r="C17" s="44">
        <v>3900</v>
      </c>
      <c r="D17" s="44">
        <v>3700</v>
      </c>
      <c r="E17" s="44">
        <v>4100</v>
      </c>
      <c r="F17" s="44">
        <v>3600</v>
      </c>
      <c r="G17" s="45">
        <v>2900</v>
      </c>
      <c r="H17" s="44">
        <v>2900</v>
      </c>
      <c r="I17" s="44">
        <v>2000</v>
      </c>
      <c r="J17" s="44">
        <v>2500</v>
      </c>
      <c r="K17" s="44">
        <v>2400</v>
      </c>
      <c r="L17" s="44">
        <v>3000</v>
      </c>
      <c r="M17" s="44">
        <v>2800</v>
      </c>
      <c r="N17" s="44">
        <v>3000</v>
      </c>
      <c r="O17" s="44">
        <v>3200</v>
      </c>
      <c r="P17" s="44">
        <v>3200</v>
      </c>
      <c r="Q17" s="46">
        <v>3700</v>
      </c>
      <c r="S17" s="15">
        <f t="shared" si="0"/>
        <v>2000</v>
      </c>
      <c r="T17" s="15">
        <f t="shared" si="1"/>
        <v>4100</v>
      </c>
      <c r="U17" s="32">
        <f t="shared" si="2"/>
        <v>3162.5</v>
      </c>
      <c r="W17" s="15">
        <f t="shared" si="11"/>
        <v>2400</v>
      </c>
      <c r="X17" s="15">
        <f t="shared" si="12"/>
        <v>3700</v>
      </c>
      <c r="Y17" s="32">
        <f t="shared" si="13"/>
        <v>3042.8571428571427</v>
      </c>
      <c r="Z17" s="73">
        <f t="shared" si="3"/>
        <v>-3.7831733483907448E-2</v>
      </c>
      <c r="AB17" s="21">
        <f t="shared" si="4"/>
        <v>3000</v>
      </c>
      <c r="AC17" s="32">
        <f t="shared" si="5"/>
        <v>3275</v>
      </c>
      <c r="AE17" s="15">
        <f t="shared" si="6"/>
        <v>32300</v>
      </c>
      <c r="AF17" s="15">
        <f t="shared" si="7"/>
        <v>42700</v>
      </c>
      <c r="AG17" s="32">
        <f t="shared" si="8"/>
        <v>37442.857142857145</v>
      </c>
      <c r="AH17" s="50">
        <f t="shared" si="9"/>
        <v>1.1592215833701902</v>
      </c>
      <c r="AJ17" s="65"/>
      <c r="AK17" s="62">
        <v>10770</v>
      </c>
      <c r="AM17" s="7">
        <v>3.7999999999999999E-2</v>
      </c>
      <c r="AN17" s="96">
        <f>Z17</f>
        <v>-3.7831733483907448E-2</v>
      </c>
    </row>
    <row r="18" spans="1:40">
      <c r="A18" s="16" t="s">
        <v>15</v>
      </c>
      <c r="B18" s="44">
        <v>869900</v>
      </c>
      <c r="C18" s="44">
        <v>891100</v>
      </c>
      <c r="D18" s="44">
        <v>828700</v>
      </c>
      <c r="E18" s="44">
        <v>752300</v>
      </c>
      <c r="F18" s="44">
        <v>807700</v>
      </c>
      <c r="G18" s="45">
        <v>718300</v>
      </c>
      <c r="H18" s="44">
        <v>853200</v>
      </c>
      <c r="I18" s="44">
        <v>772200</v>
      </c>
      <c r="J18" s="44">
        <v>917000</v>
      </c>
      <c r="K18" s="44">
        <v>742800</v>
      </c>
      <c r="L18" s="44">
        <v>616200</v>
      </c>
      <c r="M18" s="44">
        <v>815400</v>
      </c>
      <c r="N18" s="44">
        <v>914300</v>
      </c>
      <c r="O18" s="44">
        <v>1075800</v>
      </c>
      <c r="P18" s="44">
        <v>1003700</v>
      </c>
      <c r="Q18" s="46">
        <v>3128000</v>
      </c>
      <c r="S18" s="15">
        <f t="shared" si="0"/>
        <v>718300</v>
      </c>
      <c r="T18" s="15">
        <f t="shared" si="1"/>
        <v>891100</v>
      </c>
      <c r="U18" s="32">
        <f t="shared" si="2"/>
        <v>811675</v>
      </c>
      <c r="W18" s="15">
        <f t="shared" si="11"/>
        <v>616200</v>
      </c>
      <c r="X18" s="15">
        <f t="shared" si="12"/>
        <v>3128000</v>
      </c>
      <c r="Y18" s="32">
        <f t="shared" si="13"/>
        <v>1185171.4285714286</v>
      </c>
      <c r="Z18" s="73">
        <f t="shared" si="3"/>
        <v>0.46015514654440337</v>
      </c>
      <c r="AB18" s="21">
        <f t="shared" si="4"/>
        <v>798733.33333333337</v>
      </c>
      <c r="AC18" s="32">
        <f t="shared" si="5"/>
        <v>1530450</v>
      </c>
      <c r="AE18" s="15">
        <f t="shared" si="6"/>
        <v>11051400</v>
      </c>
      <c r="AF18" s="15">
        <f t="shared" si="7"/>
        <v>31145800</v>
      </c>
      <c r="AG18" s="32">
        <f t="shared" si="8"/>
        <v>15603171.428571429</v>
      </c>
      <c r="AH18" s="50">
        <f t="shared" si="9"/>
        <v>1.4118728331769215</v>
      </c>
      <c r="AJ18" s="65"/>
      <c r="AK18" s="62">
        <v>15640740</v>
      </c>
      <c r="AM18" s="7">
        <v>0.112</v>
      </c>
      <c r="AN18" s="96">
        <f>Z18</f>
        <v>0.46015514654440337</v>
      </c>
    </row>
    <row r="19" spans="1:40" ht="15" thickBot="1">
      <c r="A19" s="27" t="s">
        <v>16</v>
      </c>
      <c r="B19" s="47">
        <v>32374400</v>
      </c>
      <c r="C19" s="47">
        <v>38582800</v>
      </c>
      <c r="D19" s="47">
        <v>23821800</v>
      </c>
      <c r="E19" s="47">
        <v>17981800</v>
      </c>
      <c r="F19" s="47">
        <v>22115100</v>
      </c>
      <c r="G19" s="48">
        <v>15412600</v>
      </c>
      <c r="H19" s="47">
        <v>15842700</v>
      </c>
      <c r="I19" s="47">
        <v>17065700</v>
      </c>
      <c r="J19" s="47">
        <v>16881900</v>
      </c>
      <c r="K19" s="47">
        <v>17449200</v>
      </c>
      <c r="L19" s="47">
        <v>15164000</v>
      </c>
      <c r="M19" s="47">
        <v>16631300</v>
      </c>
      <c r="N19" s="47">
        <v>14517900</v>
      </c>
      <c r="O19" s="47">
        <v>20002100</v>
      </c>
      <c r="P19" s="47">
        <v>16264000</v>
      </c>
      <c r="Q19" s="49">
        <v>13288400</v>
      </c>
      <c r="S19" s="15">
        <f t="shared" si="0"/>
        <v>15412600</v>
      </c>
      <c r="T19" s="15">
        <f t="shared" si="1"/>
        <v>38582800</v>
      </c>
      <c r="U19" s="32">
        <f t="shared" si="2"/>
        <v>22899612.5</v>
      </c>
      <c r="W19" s="15">
        <f t="shared" si="11"/>
        <v>13288400</v>
      </c>
      <c r="X19" s="15">
        <f t="shared" si="12"/>
        <v>20002100</v>
      </c>
      <c r="Y19" s="32">
        <f t="shared" si="13"/>
        <v>16188128.571428571</v>
      </c>
      <c r="Z19" s="37">
        <f t="shared" si="3"/>
        <v>-0.29308286018252183</v>
      </c>
      <c r="AB19" s="21">
        <f t="shared" si="4"/>
        <v>20776941.666666668</v>
      </c>
      <c r="AC19" s="32">
        <f t="shared" si="5"/>
        <v>16018100</v>
      </c>
      <c r="AE19" s="15">
        <f t="shared" si="6"/>
        <v>170379600</v>
      </c>
      <c r="AF19" s="15">
        <f t="shared" si="7"/>
        <v>224089200</v>
      </c>
      <c r="AG19" s="32">
        <f t="shared" si="8"/>
        <v>193577428.57142857</v>
      </c>
      <c r="AH19" s="50">
        <f t="shared" si="9"/>
        <v>1.1361537917181903</v>
      </c>
      <c r="AJ19" s="65"/>
      <c r="AK19" s="62"/>
      <c r="AM19" s="7"/>
      <c r="AN19" s="72"/>
    </row>
    <row r="20" spans="1:40" ht="15.6" thickTop="1" thickBot="1">
      <c r="A20" s="23" t="s">
        <v>22</v>
      </c>
      <c r="B20" s="24">
        <f>SUM(B6:B19)</f>
        <v>480101400</v>
      </c>
      <c r="C20" s="24">
        <f t="shared" ref="C20:Q20" si="14">SUM(C6:C19)</f>
        <v>560979900</v>
      </c>
      <c r="D20" s="24">
        <f t="shared" si="14"/>
        <v>534579700</v>
      </c>
      <c r="E20" s="24">
        <f t="shared" si="14"/>
        <v>517512700</v>
      </c>
      <c r="F20" s="24">
        <f t="shared" si="14"/>
        <v>488572100</v>
      </c>
      <c r="G20" s="25">
        <f t="shared" si="14"/>
        <v>499381900</v>
      </c>
      <c r="H20" s="24">
        <f t="shared" si="14"/>
        <v>515763300</v>
      </c>
      <c r="I20" s="24">
        <f t="shared" si="14"/>
        <v>436419300</v>
      </c>
      <c r="J20" s="24">
        <f t="shared" si="14"/>
        <v>433856100</v>
      </c>
      <c r="K20" s="24">
        <f t="shared" si="14"/>
        <v>451962100</v>
      </c>
      <c r="L20" s="24">
        <f t="shared" si="14"/>
        <v>439895800</v>
      </c>
      <c r="M20" s="24">
        <f t="shared" si="14"/>
        <v>474738500</v>
      </c>
      <c r="N20" s="24">
        <f t="shared" si="14"/>
        <v>491701700</v>
      </c>
      <c r="O20" s="24">
        <f t="shared" si="14"/>
        <v>548521600</v>
      </c>
      <c r="P20" s="24">
        <f t="shared" si="14"/>
        <v>506244700</v>
      </c>
      <c r="Q20" s="26">
        <f t="shared" si="14"/>
        <v>521976200</v>
      </c>
      <c r="S20" s="53">
        <f t="shared" si="0"/>
        <v>436419300</v>
      </c>
      <c r="T20" s="53">
        <f t="shared" si="1"/>
        <v>560979900</v>
      </c>
      <c r="U20" s="54">
        <f t="shared" si="2"/>
        <v>504163787.5</v>
      </c>
      <c r="W20" s="54">
        <f t="shared" si="11"/>
        <v>439895800</v>
      </c>
      <c r="X20" s="54">
        <f t="shared" si="12"/>
        <v>548521600</v>
      </c>
      <c r="Y20" s="54">
        <f t="shared" si="13"/>
        <v>490720085.71428573</v>
      </c>
      <c r="Z20" s="37">
        <f t="shared" si="3"/>
        <v>-2.6665345903516102E-2</v>
      </c>
      <c r="AB20" s="55">
        <f t="shared" si="4"/>
        <v>486146900</v>
      </c>
      <c r="AC20" s="54">
        <f t="shared" si="5"/>
        <v>517111050</v>
      </c>
      <c r="AE20" s="53">
        <f>SUM(AE6:AE19)</f>
        <v>5538356200</v>
      </c>
      <c r="AF20" s="53">
        <f>SUM(AF6:AF19)</f>
        <v>6517735400</v>
      </c>
      <c r="AG20" s="54">
        <f>SUM(AG6:AG19)</f>
        <v>5994204885.7142839</v>
      </c>
      <c r="AH20" s="56">
        <f t="shared" si="9"/>
        <v>1.0823075781428222</v>
      </c>
      <c r="AJ20" s="65"/>
      <c r="AK20" s="62">
        <f>SUM(AK6:AK19)</f>
        <v>5790719170</v>
      </c>
      <c r="AM20" s="7"/>
    </row>
    <row r="21" spans="1:40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14"/>
      <c r="T21" s="14"/>
      <c r="U21" s="33"/>
      <c r="W21" s="14"/>
      <c r="X21" s="14"/>
      <c r="Y21" s="33"/>
      <c r="Z21" s="37"/>
      <c r="AB21" s="42"/>
      <c r="AC21" s="33"/>
      <c r="AE21" s="14"/>
      <c r="AF21" s="14"/>
      <c r="AG21" s="33"/>
      <c r="AH21" s="33"/>
      <c r="AJ21" s="65"/>
      <c r="AK21" s="62"/>
      <c r="AM21" s="7"/>
    </row>
    <row r="22" spans="1:40">
      <c r="A22" s="28" t="s">
        <v>40</v>
      </c>
      <c r="B22" s="29">
        <f t="shared" ref="B22:Q22" si="15">+B7+B15+B19</f>
        <v>144392300</v>
      </c>
      <c r="C22" s="29">
        <f t="shared" si="15"/>
        <v>174548200</v>
      </c>
      <c r="D22" s="29">
        <f t="shared" si="15"/>
        <v>150977300</v>
      </c>
      <c r="E22" s="29">
        <f t="shared" si="15"/>
        <v>138502700</v>
      </c>
      <c r="F22" s="29">
        <f t="shared" si="15"/>
        <v>140688700</v>
      </c>
      <c r="G22" s="29">
        <f t="shared" si="15"/>
        <v>123733300</v>
      </c>
      <c r="H22" s="29">
        <f t="shared" si="15"/>
        <v>127090100</v>
      </c>
      <c r="I22" s="29">
        <f t="shared" si="15"/>
        <v>125317300</v>
      </c>
      <c r="J22" s="29">
        <f t="shared" si="15"/>
        <v>126356800</v>
      </c>
      <c r="K22" s="29">
        <f t="shared" si="15"/>
        <v>111231900</v>
      </c>
      <c r="L22" s="29">
        <f t="shared" si="15"/>
        <v>108948800</v>
      </c>
      <c r="M22" s="29">
        <f t="shared" si="15"/>
        <v>118899600</v>
      </c>
      <c r="N22" s="29">
        <f t="shared" si="15"/>
        <v>129516700</v>
      </c>
      <c r="O22" s="29">
        <f t="shared" si="15"/>
        <v>158080000</v>
      </c>
      <c r="P22" s="29">
        <f t="shared" si="15"/>
        <v>142878100</v>
      </c>
      <c r="Q22" s="29">
        <f t="shared" si="15"/>
        <v>141902700</v>
      </c>
      <c r="S22" s="34">
        <f>MIN(B22:I22)</f>
        <v>123733300</v>
      </c>
      <c r="T22" s="34">
        <f>MAX(B22:I22)</f>
        <v>174548200</v>
      </c>
      <c r="U22" s="35">
        <f>AVERAGE(B22:I22)</f>
        <v>140656237.5</v>
      </c>
      <c r="W22" s="34">
        <f>MIN(K22:Q22)</f>
        <v>108948800</v>
      </c>
      <c r="X22" s="34">
        <f t="shared" ref="X22" si="16">MAX(K22:Q22)</f>
        <v>158080000</v>
      </c>
      <c r="Y22" s="35">
        <f>AVERAGE(K22:Q22)</f>
        <v>130208257.14285715</v>
      </c>
      <c r="Z22" s="38">
        <f>+Y22/U22-1</f>
        <v>-7.4280249087018579E-2</v>
      </c>
      <c r="AB22" s="43">
        <f>AVERAGE(B22:M22)</f>
        <v>132557250</v>
      </c>
      <c r="AC22" s="35">
        <f>AVERAGE(N22:Q22)</f>
        <v>143094375</v>
      </c>
      <c r="AE22" s="34">
        <f>+SUM(N22:Q22)+8*W22</f>
        <v>1443967900</v>
      </c>
      <c r="AF22" s="34">
        <f>+SUM(N22:Q22)+8*X22</f>
        <v>1837017500</v>
      </c>
      <c r="AG22" s="35">
        <f>+SUM(N22:Q22)+8*Y22</f>
        <v>1614043557.1428571</v>
      </c>
      <c r="AH22" s="50">
        <f>+AG22/AE22</f>
        <v>1.1177835443176105</v>
      </c>
      <c r="AJ22" s="65"/>
      <c r="AK22" s="62">
        <f t="shared" ref="AK22" si="17">+AK7+AK15+AK19</f>
        <v>1483481040</v>
      </c>
      <c r="AM22" s="7"/>
    </row>
    <row r="23" spans="1:40">
      <c r="A23" s="28" t="s">
        <v>39</v>
      </c>
      <c r="B23" s="29">
        <f t="shared" ref="B23:Q23" si="18">+B11+B12</f>
        <v>10571200</v>
      </c>
      <c r="C23" s="29">
        <f t="shared" si="18"/>
        <v>12600000</v>
      </c>
      <c r="D23" s="29">
        <f t="shared" si="18"/>
        <v>13716900</v>
      </c>
      <c r="E23" s="29">
        <f t="shared" si="18"/>
        <v>13623900</v>
      </c>
      <c r="F23" s="29">
        <f t="shared" si="18"/>
        <v>12721200</v>
      </c>
      <c r="G23" s="29">
        <f t="shared" si="18"/>
        <v>13075900</v>
      </c>
      <c r="H23" s="29">
        <f t="shared" si="18"/>
        <v>11771500</v>
      </c>
      <c r="I23" s="29">
        <f t="shared" si="18"/>
        <v>10542400</v>
      </c>
      <c r="J23" s="29">
        <f t="shared" si="18"/>
        <v>10812700</v>
      </c>
      <c r="K23" s="29">
        <f t="shared" si="18"/>
        <v>8612100</v>
      </c>
      <c r="L23" s="29">
        <f t="shared" si="18"/>
        <v>10963600</v>
      </c>
      <c r="M23" s="29">
        <f t="shared" si="18"/>
        <v>7921700</v>
      </c>
      <c r="N23" s="29">
        <f t="shared" si="18"/>
        <v>9268300</v>
      </c>
      <c r="O23" s="29">
        <f t="shared" si="18"/>
        <v>11221700</v>
      </c>
      <c r="P23" s="29">
        <f t="shared" si="18"/>
        <v>11058000</v>
      </c>
      <c r="Q23" s="29">
        <f t="shared" si="18"/>
        <v>10626700</v>
      </c>
      <c r="S23" s="34">
        <f>MIN(B23:I23)</f>
        <v>10542400</v>
      </c>
      <c r="T23" s="34">
        <f>MAX(B23:I23)</f>
        <v>13716900</v>
      </c>
      <c r="U23" s="35">
        <f>AVERAGE(B23:I23)</f>
        <v>12327875</v>
      </c>
      <c r="W23" s="34">
        <f>MIN(K23:Q23)</f>
        <v>7921700</v>
      </c>
      <c r="X23" s="34">
        <f t="shared" ref="X23" si="19">MAX(K23:Q23)</f>
        <v>11221700</v>
      </c>
      <c r="Y23" s="35">
        <f>AVERAGE(K23:Q23)</f>
        <v>9953157.1428571437</v>
      </c>
      <c r="Z23" s="38">
        <f>+Y23/U23-1</f>
        <v>-0.19262994288495427</v>
      </c>
      <c r="AB23" s="43">
        <f>AVERAGE(B23:M23)</f>
        <v>11411091.666666666</v>
      </c>
      <c r="AC23" s="35">
        <f>AVERAGE(N23:Q23)</f>
        <v>10543675</v>
      </c>
      <c r="AE23" s="34">
        <f>+SUM(N23:Q23)+8*W23</f>
        <v>105548300</v>
      </c>
      <c r="AF23" s="34">
        <f>+SUM(N23:Q23)+8*X23</f>
        <v>131948300</v>
      </c>
      <c r="AG23" s="35">
        <f>+SUM(N23:Q23)+8*Y23</f>
        <v>121799957.14285715</v>
      </c>
      <c r="AH23" s="50">
        <f>+AG23/AE23</f>
        <v>1.1539736513317329</v>
      </c>
      <c r="AJ23" s="65"/>
      <c r="AK23" s="62">
        <v>114035350</v>
      </c>
      <c r="AM23" s="7"/>
    </row>
    <row r="24" spans="1:40">
      <c r="S24" s="14"/>
      <c r="T24" s="14"/>
      <c r="U24" s="33"/>
      <c r="AJ24" s="58"/>
      <c r="AK24" s="59"/>
    </row>
    <row r="25" spans="1:40">
      <c r="AJ25" s="66"/>
      <c r="AK25" s="67"/>
    </row>
    <row r="26" spans="1:40">
      <c r="AJ26" s="68"/>
      <c r="AK26" s="69"/>
    </row>
    <row r="27" spans="1:40">
      <c r="AJ27" s="70"/>
      <c r="AK27" s="71"/>
    </row>
    <row r="29" spans="1:40">
      <c r="AK29" s="11" t="s">
        <v>50</v>
      </c>
    </row>
    <row r="30" spans="1:40">
      <c r="AK30" s="11" t="s">
        <v>51</v>
      </c>
    </row>
  </sheetData>
  <mergeCells count="13">
    <mergeCell ref="B3:M3"/>
    <mergeCell ref="N3:Q3"/>
    <mergeCell ref="B4:G4"/>
    <mergeCell ref="H4:Q4"/>
    <mergeCell ref="B2:I2"/>
    <mergeCell ref="K2:Q2"/>
    <mergeCell ref="S3:Z3"/>
    <mergeCell ref="AB3:AC3"/>
    <mergeCell ref="AE3:AH3"/>
    <mergeCell ref="Z4:Z5"/>
    <mergeCell ref="AE4:AH4"/>
    <mergeCell ref="S4:U4"/>
    <mergeCell ref="W4:Y4"/>
  </mergeCells>
  <pageMargins left="0.7" right="0.7" top="0.75" bottom="0.75" header="0.3" footer="0.3"/>
  <pageSetup orientation="portrait" r:id="rId1"/>
  <ignoredErrors>
    <ignoredError sqref="S6:U20 AB6:AC20 B20:Q20 AE6:AG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Q59"/>
  <sheetViews>
    <sheetView workbookViewId="0">
      <selection activeCell="F21" sqref="F21"/>
    </sheetView>
  </sheetViews>
  <sheetFormatPr defaultRowHeight="14.4"/>
  <cols>
    <col min="1" max="1" width="29.44140625" bestFit="1" customWidth="1"/>
    <col min="2" max="2" width="15.5546875" bestFit="1" customWidth="1"/>
    <col min="3" max="3" width="16.44140625" customWidth="1"/>
    <col min="4" max="6" width="12.88671875" bestFit="1" customWidth="1"/>
    <col min="7" max="7" width="15" bestFit="1" customWidth="1"/>
    <col min="8" max="8" width="13.5546875" bestFit="1" customWidth="1"/>
    <col min="9" max="10" width="12.88671875" bestFit="1" customWidth="1"/>
    <col min="11" max="11" width="13.5546875" bestFit="1" customWidth="1"/>
    <col min="12" max="17" width="12.88671875" bestFit="1" customWidth="1"/>
    <col min="18" max="18" width="13.88671875" bestFit="1" customWidth="1"/>
    <col min="19" max="21" width="12.5546875" bestFit="1" customWidth="1"/>
    <col min="23" max="24" width="13.88671875" bestFit="1" customWidth="1"/>
    <col min="25" max="25" width="12.5546875" bestFit="1" customWidth="1"/>
    <col min="27" max="27" width="13.6640625" customWidth="1"/>
    <col min="28" max="29" width="12.5546875" bestFit="1" customWidth="1"/>
    <col min="31" max="32" width="14.33203125" bestFit="1" customWidth="1"/>
    <col min="35" max="37" width="14.33203125" bestFit="1" customWidth="1"/>
    <col min="44" max="44" width="16.44140625" bestFit="1" customWidth="1"/>
    <col min="45" max="45" width="16.44140625" customWidth="1"/>
    <col min="46" max="46" width="14.5546875" bestFit="1" customWidth="1"/>
    <col min="48" max="48" width="14.33203125" bestFit="1" customWidth="1"/>
    <col min="51" max="51" width="16.109375" bestFit="1" customWidth="1"/>
    <col min="55" max="55" width="16.5546875" bestFit="1" customWidth="1"/>
    <col min="59" max="60" width="13.88671875" bestFit="1" customWidth="1"/>
  </cols>
  <sheetData>
    <row r="1" spans="1:17">
      <c r="A1" s="4" t="s">
        <v>0</v>
      </c>
      <c r="B1" t="s">
        <v>2</v>
      </c>
    </row>
    <row r="3" spans="1:17">
      <c r="A3" s="4" t="s">
        <v>24</v>
      </c>
      <c r="B3" s="4" t="s">
        <v>21</v>
      </c>
      <c r="K3" s="14"/>
      <c r="L3" s="14"/>
      <c r="M3" s="14"/>
      <c r="N3" s="14"/>
      <c r="O3" s="14"/>
      <c r="P3" s="14"/>
      <c r="Q3" s="14"/>
    </row>
    <row r="4" spans="1:17">
      <c r="B4">
        <v>2019</v>
      </c>
      <c r="H4">
        <v>2020</v>
      </c>
      <c r="K4" s="14"/>
      <c r="L4" s="14"/>
      <c r="M4" s="14"/>
      <c r="N4" s="14"/>
      <c r="O4" s="14"/>
      <c r="P4" s="14"/>
      <c r="Q4" s="14"/>
    </row>
    <row r="5" spans="1:17">
      <c r="A5" s="4" t="s">
        <v>23</v>
      </c>
      <c r="B5">
        <v>7</v>
      </c>
      <c r="C5">
        <v>8</v>
      </c>
      <c r="D5">
        <v>9</v>
      </c>
      <c r="E5">
        <v>10</v>
      </c>
      <c r="F5">
        <v>11</v>
      </c>
      <c r="G5">
        <v>12</v>
      </c>
      <c r="H5">
        <v>1</v>
      </c>
      <c r="I5">
        <v>2</v>
      </c>
      <c r="J5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14">
        <v>10</v>
      </c>
    </row>
    <row r="6" spans="1:17">
      <c r="A6" s="5" t="s">
        <v>3</v>
      </c>
      <c r="B6" s="6">
        <v>230876500</v>
      </c>
      <c r="C6" s="6">
        <v>262856700</v>
      </c>
      <c r="D6" s="6">
        <v>269353900</v>
      </c>
      <c r="E6" s="6">
        <v>262135300</v>
      </c>
      <c r="F6" s="6">
        <v>229312800</v>
      </c>
      <c r="G6" s="6">
        <v>267351700</v>
      </c>
      <c r="H6" s="6">
        <v>272600100</v>
      </c>
      <c r="I6" s="6">
        <v>225709700</v>
      </c>
      <c r="J6" s="6">
        <v>220021100</v>
      </c>
      <c r="K6" s="13">
        <v>256264700</v>
      </c>
      <c r="L6" s="13">
        <v>251982000</v>
      </c>
      <c r="M6" s="13">
        <v>261125700</v>
      </c>
      <c r="N6" s="13">
        <v>267935100</v>
      </c>
      <c r="O6" s="13">
        <v>287546600</v>
      </c>
      <c r="P6" s="13">
        <v>271072900</v>
      </c>
      <c r="Q6" s="13">
        <v>278936400</v>
      </c>
    </row>
    <row r="7" spans="1:17">
      <c r="A7" s="57" t="s">
        <v>4</v>
      </c>
      <c r="B7" s="6">
        <v>110742400</v>
      </c>
      <c r="C7" s="6">
        <v>133544100</v>
      </c>
      <c r="D7" s="6">
        <v>126386900</v>
      </c>
      <c r="E7" s="6">
        <v>119849100</v>
      </c>
      <c r="F7" s="6">
        <v>118056200</v>
      </c>
      <c r="G7" s="6">
        <v>106677100</v>
      </c>
      <c r="H7" s="6">
        <v>111019900</v>
      </c>
      <c r="I7" s="6">
        <v>107922200</v>
      </c>
      <c r="J7" s="6">
        <v>109163200</v>
      </c>
      <c r="K7" s="13">
        <v>93539000</v>
      </c>
      <c r="L7" s="13">
        <v>93305600</v>
      </c>
      <c r="M7" s="13">
        <v>101665300</v>
      </c>
      <c r="N7" s="13">
        <v>114175500</v>
      </c>
      <c r="O7" s="13">
        <v>137537700</v>
      </c>
      <c r="P7" s="13">
        <v>126071900</v>
      </c>
      <c r="Q7" s="13">
        <v>128159600</v>
      </c>
    </row>
    <row r="8" spans="1:17">
      <c r="A8" s="57" t="s">
        <v>5</v>
      </c>
      <c r="B8" s="6">
        <v>12385800</v>
      </c>
      <c r="C8" s="6">
        <v>10290000</v>
      </c>
      <c r="D8" s="6">
        <v>11993000</v>
      </c>
      <c r="E8" s="6">
        <v>11520600</v>
      </c>
      <c r="F8" s="6">
        <v>6441000</v>
      </c>
      <c r="G8" s="6">
        <v>7051900</v>
      </c>
      <c r="H8" s="6">
        <v>7680700</v>
      </c>
      <c r="I8" s="6">
        <v>5609700</v>
      </c>
      <c r="J8" s="6">
        <v>6449600</v>
      </c>
      <c r="K8" s="13">
        <v>6862300</v>
      </c>
      <c r="L8" s="13">
        <v>6413500</v>
      </c>
      <c r="M8" s="13">
        <v>6836400</v>
      </c>
      <c r="N8" s="13">
        <v>6961400</v>
      </c>
      <c r="O8" s="13">
        <v>8847600</v>
      </c>
      <c r="P8" s="13">
        <v>7779500</v>
      </c>
      <c r="Q8" s="13">
        <v>9314800</v>
      </c>
    </row>
    <row r="9" spans="1:17">
      <c r="A9" s="57" t="s">
        <v>6</v>
      </c>
      <c r="B9" s="6">
        <v>755900</v>
      </c>
      <c r="C9" s="6">
        <v>932900</v>
      </c>
      <c r="D9" s="6">
        <v>916200</v>
      </c>
      <c r="E9" s="6">
        <v>1027300</v>
      </c>
      <c r="F9" s="6">
        <v>939100</v>
      </c>
      <c r="G9" s="6">
        <v>797000</v>
      </c>
      <c r="H9" s="6">
        <v>763400</v>
      </c>
      <c r="I9" s="6">
        <v>697700</v>
      </c>
      <c r="J9" s="6">
        <v>695000</v>
      </c>
      <c r="K9" s="13">
        <v>618700</v>
      </c>
      <c r="L9" s="13">
        <v>692200</v>
      </c>
      <c r="M9" s="13">
        <v>662200</v>
      </c>
      <c r="N9" s="13">
        <v>839200</v>
      </c>
      <c r="O9" s="13">
        <v>901500</v>
      </c>
      <c r="P9" s="13">
        <v>918300</v>
      </c>
      <c r="Q9" s="13">
        <v>758000</v>
      </c>
    </row>
    <row r="10" spans="1:17">
      <c r="A10" s="57" t="s">
        <v>7</v>
      </c>
      <c r="B10" s="6">
        <v>12307100</v>
      </c>
      <c r="C10" s="6">
        <v>13649100</v>
      </c>
      <c r="D10" s="6">
        <v>13209300</v>
      </c>
      <c r="E10" s="6">
        <v>12271900</v>
      </c>
      <c r="F10" s="6">
        <v>12049400</v>
      </c>
      <c r="G10" s="6">
        <v>11262300</v>
      </c>
      <c r="H10" s="6">
        <v>11394700</v>
      </c>
      <c r="I10" s="6">
        <v>10159800</v>
      </c>
      <c r="J10" s="6">
        <v>10086900</v>
      </c>
      <c r="K10" s="13">
        <v>10838600</v>
      </c>
      <c r="L10" s="13">
        <v>11453900</v>
      </c>
      <c r="M10" s="13">
        <v>11969100</v>
      </c>
      <c r="N10" s="13">
        <v>12681700</v>
      </c>
      <c r="O10" s="13">
        <v>14278300</v>
      </c>
      <c r="P10" s="13">
        <v>13218400</v>
      </c>
      <c r="Q10" s="13">
        <v>12905800</v>
      </c>
    </row>
    <row r="11" spans="1:17">
      <c r="A11" s="57" t="s">
        <v>8</v>
      </c>
      <c r="B11" s="6">
        <v>8387600</v>
      </c>
      <c r="C11" s="6">
        <v>9698900</v>
      </c>
      <c r="D11" s="6">
        <v>9351600</v>
      </c>
      <c r="E11" s="6">
        <v>9240400</v>
      </c>
      <c r="F11" s="6">
        <v>8880400</v>
      </c>
      <c r="G11" s="6">
        <v>8629400</v>
      </c>
      <c r="H11" s="6">
        <v>8320200</v>
      </c>
      <c r="I11" s="6">
        <v>6916700</v>
      </c>
      <c r="J11" s="6">
        <v>7185600</v>
      </c>
      <c r="K11" s="13">
        <v>6276800</v>
      </c>
      <c r="L11" s="13">
        <v>9633100</v>
      </c>
      <c r="M11" s="13">
        <v>6399000</v>
      </c>
      <c r="N11" s="13">
        <v>7392800</v>
      </c>
      <c r="O11" s="13">
        <v>8618600</v>
      </c>
      <c r="P11" s="13">
        <v>8460400</v>
      </c>
      <c r="Q11" s="13">
        <v>7939800</v>
      </c>
    </row>
    <row r="12" spans="1:17">
      <c r="A12" s="57" t="s">
        <v>9</v>
      </c>
      <c r="B12" s="6">
        <v>2183600</v>
      </c>
      <c r="C12" s="6">
        <v>2901100</v>
      </c>
      <c r="D12" s="6">
        <v>4365300</v>
      </c>
      <c r="E12" s="6">
        <v>4383500</v>
      </c>
      <c r="F12" s="6">
        <v>3840800</v>
      </c>
      <c r="G12" s="6">
        <v>4446500</v>
      </c>
      <c r="H12" s="6">
        <v>3451300</v>
      </c>
      <c r="I12" s="6">
        <v>3625700</v>
      </c>
      <c r="J12" s="6">
        <v>3627100</v>
      </c>
      <c r="K12" s="13">
        <v>2335300</v>
      </c>
      <c r="L12" s="13">
        <v>1330500</v>
      </c>
      <c r="M12" s="13">
        <v>1522700</v>
      </c>
      <c r="N12" s="13">
        <v>1875500</v>
      </c>
      <c r="O12" s="13">
        <v>2603100</v>
      </c>
      <c r="P12" s="13">
        <v>2597600</v>
      </c>
      <c r="Q12" s="13">
        <v>2686900</v>
      </c>
    </row>
    <row r="13" spans="1:17">
      <c r="A13" s="57" t="s">
        <v>10</v>
      </c>
      <c r="B13" s="6">
        <v>10402300</v>
      </c>
      <c r="C13" s="6">
        <v>11778000</v>
      </c>
      <c r="D13" s="6">
        <v>12107100</v>
      </c>
      <c r="E13" s="6">
        <v>11666900</v>
      </c>
      <c r="F13" s="6">
        <v>9727700</v>
      </c>
      <c r="G13" s="6">
        <v>11274400</v>
      </c>
      <c r="H13" s="6">
        <v>11833200</v>
      </c>
      <c r="I13" s="6">
        <v>9656300</v>
      </c>
      <c r="J13" s="6">
        <v>9433200</v>
      </c>
      <c r="K13" s="13">
        <v>10839500</v>
      </c>
      <c r="L13" s="13">
        <v>10314300</v>
      </c>
      <c r="M13" s="13">
        <v>10825500</v>
      </c>
      <c r="N13" s="13">
        <v>11298800</v>
      </c>
      <c r="O13" s="13">
        <v>12214500</v>
      </c>
      <c r="P13" s="13">
        <v>11355500</v>
      </c>
      <c r="Q13" s="13">
        <v>11763100</v>
      </c>
    </row>
    <row r="14" spans="1:17">
      <c r="A14" s="57" t="s">
        <v>11</v>
      </c>
      <c r="B14" s="6">
        <v>33169700</v>
      </c>
      <c r="C14" s="6">
        <v>39191700</v>
      </c>
      <c r="D14" s="6">
        <v>38413500</v>
      </c>
      <c r="E14" s="6">
        <v>41588800</v>
      </c>
      <c r="F14" s="6">
        <v>45693300</v>
      </c>
      <c r="G14" s="6">
        <v>40820300</v>
      </c>
      <c r="H14" s="6">
        <v>51056500</v>
      </c>
      <c r="I14" s="6">
        <v>36583100</v>
      </c>
      <c r="J14" s="6">
        <v>39016900</v>
      </c>
      <c r="K14" s="13">
        <v>35577400</v>
      </c>
      <c r="L14" s="13">
        <v>31256700</v>
      </c>
      <c r="M14" s="13">
        <v>46969400</v>
      </c>
      <c r="N14" s="13">
        <v>42688500</v>
      </c>
      <c r="O14" s="13">
        <v>43247700</v>
      </c>
      <c r="P14" s="13">
        <v>37613400</v>
      </c>
      <c r="Q14" s="13">
        <v>44115600</v>
      </c>
    </row>
    <row r="15" spans="1:17">
      <c r="A15" s="57" t="s">
        <v>12</v>
      </c>
      <c r="B15" s="6">
        <v>1275500</v>
      </c>
      <c r="C15" s="6">
        <v>2421300</v>
      </c>
      <c r="D15" s="6">
        <v>768600</v>
      </c>
      <c r="E15" s="6">
        <v>671800</v>
      </c>
      <c r="F15" s="6">
        <v>517400</v>
      </c>
      <c r="G15" s="6">
        <v>1643600</v>
      </c>
      <c r="H15" s="6">
        <v>227500</v>
      </c>
      <c r="I15" s="6">
        <v>329400</v>
      </c>
      <c r="J15" s="6">
        <v>311700</v>
      </c>
      <c r="K15" s="13">
        <v>243700</v>
      </c>
      <c r="L15" s="13">
        <v>479200</v>
      </c>
      <c r="M15" s="13">
        <v>603000</v>
      </c>
      <c r="N15" s="13">
        <v>823300</v>
      </c>
      <c r="O15" s="13">
        <v>540200</v>
      </c>
      <c r="P15" s="13">
        <v>542200</v>
      </c>
      <c r="Q15" s="13">
        <v>454700</v>
      </c>
    </row>
    <row r="16" spans="1:17">
      <c r="A16" s="57" t="s">
        <v>13</v>
      </c>
      <c r="B16" s="6">
        <v>24368500</v>
      </c>
      <c r="C16" s="6">
        <v>34238300</v>
      </c>
      <c r="D16" s="6">
        <v>23060100</v>
      </c>
      <c r="E16" s="6">
        <v>24418900</v>
      </c>
      <c r="F16" s="6">
        <v>30187600</v>
      </c>
      <c r="G16" s="6">
        <v>23293900</v>
      </c>
      <c r="H16" s="6">
        <v>20717000</v>
      </c>
      <c r="I16" s="6">
        <v>11369100</v>
      </c>
      <c r="J16" s="6">
        <v>10064400</v>
      </c>
      <c r="K16" s="13">
        <v>10371700</v>
      </c>
      <c r="L16" s="13">
        <v>7251600</v>
      </c>
      <c r="M16" s="13">
        <v>8710700</v>
      </c>
      <c r="N16" s="13">
        <v>9594700</v>
      </c>
      <c r="O16" s="13">
        <v>11104700</v>
      </c>
      <c r="P16" s="13">
        <v>9343700</v>
      </c>
      <c r="Q16" s="13">
        <v>8521400</v>
      </c>
    </row>
    <row r="17" spans="1:17">
      <c r="A17" s="57" t="s">
        <v>14</v>
      </c>
      <c r="B17" s="6">
        <v>2200</v>
      </c>
      <c r="C17" s="6">
        <v>3900</v>
      </c>
      <c r="D17" s="6">
        <v>3700</v>
      </c>
      <c r="E17" s="6">
        <v>4100</v>
      </c>
      <c r="F17" s="6">
        <v>3600</v>
      </c>
      <c r="G17" s="6">
        <v>2900</v>
      </c>
      <c r="H17" s="6">
        <v>2900</v>
      </c>
      <c r="I17" s="6">
        <v>2000</v>
      </c>
      <c r="J17" s="6">
        <v>2500</v>
      </c>
      <c r="K17" s="13">
        <v>2400</v>
      </c>
      <c r="L17" s="13">
        <v>3000</v>
      </c>
      <c r="M17" s="13">
        <v>2800</v>
      </c>
      <c r="N17" s="13">
        <v>3000</v>
      </c>
      <c r="O17" s="13">
        <v>3200</v>
      </c>
      <c r="P17" s="13">
        <v>3200</v>
      </c>
      <c r="Q17" s="13">
        <v>3700</v>
      </c>
    </row>
    <row r="18" spans="1:17">
      <c r="A18" s="57" t="s">
        <v>15</v>
      </c>
      <c r="B18" s="6">
        <v>869900</v>
      </c>
      <c r="C18" s="6">
        <v>891100</v>
      </c>
      <c r="D18" s="6">
        <v>828700</v>
      </c>
      <c r="E18" s="6">
        <v>752300</v>
      </c>
      <c r="F18" s="6">
        <v>807700</v>
      </c>
      <c r="G18" s="6">
        <v>718300</v>
      </c>
      <c r="H18" s="6">
        <v>853200</v>
      </c>
      <c r="I18" s="6">
        <v>772200</v>
      </c>
      <c r="J18" s="6">
        <v>917000</v>
      </c>
      <c r="K18" s="13">
        <v>742800</v>
      </c>
      <c r="L18" s="13">
        <v>616200</v>
      </c>
      <c r="M18" s="13">
        <v>815400</v>
      </c>
      <c r="N18" s="13">
        <v>914300</v>
      </c>
      <c r="O18" s="13">
        <v>1075800</v>
      </c>
      <c r="P18" s="13">
        <v>1003700</v>
      </c>
      <c r="Q18" s="13">
        <v>3128000</v>
      </c>
    </row>
    <row r="19" spans="1:17">
      <c r="A19" s="57" t="s">
        <v>16</v>
      </c>
      <c r="B19" s="6">
        <v>32374400</v>
      </c>
      <c r="C19" s="6">
        <v>38582800</v>
      </c>
      <c r="D19" s="6">
        <v>23821800</v>
      </c>
      <c r="E19" s="6">
        <v>17981800</v>
      </c>
      <c r="F19" s="6">
        <v>22115100</v>
      </c>
      <c r="G19" s="6">
        <v>15412600</v>
      </c>
      <c r="H19" s="6">
        <v>15842700</v>
      </c>
      <c r="I19" s="6">
        <v>17065700</v>
      </c>
      <c r="J19" s="6">
        <v>16881900</v>
      </c>
      <c r="K19" s="13">
        <v>17449200</v>
      </c>
      <c r="L19" s="13">
        <v>15164000</v>
      </c>
      <c r="M19" s="13">
        <v>16631300</v>
      </c>
      <c r="N19" s="13">
        <v>14517900</v>
      </c>
      <c r="O19" s="13">
        <v>20002100</v>
      </c>
      <c r="P19" s="13">
        <v>16264000</v>
      </c>
      <c r="Q19" s="13">
        <v>13288400</v>
      </c>
    </row>
    <row r="20" spans="1:17">
      <c r="A20" s="5" t="s">
        <v>22</v>
      </c>
      <c r="B20" s="6">
        <v>480101400</v>
      </c>
      <c r="C20" s="6">
        <v>560979900</v>
      </c>
      <c r="D20" s="6">
        <v>534579700</v>
      </c>
      <c r="E20" s="6">
        <v>517512700</v>
      </c>
      <c r="F20" s="6">
        <v>488572100</v>
      </c>
      <c r="G20" s="6">
        <v>499381900</v>
      </c>
      <c r="H20" s="6">
        <v>515763300</v>
      </c>
      <c r="I20" s="6">
        <v>436419300</v>
      </c>
      <c r="J20" s="6">
        <v>433856100</v>
      </c>
      <c r="K20" s="15">
        <v>451962100</v>
      </c>
      <c r="L20" s="15">
        <v>439895800</v>
      </c>
      <c r="M20" s="15">
        <v>474738500</v>
      </c>
      <c r="N20" s="15">
        <v>491701700</v>
      </c>
      <c r="O20" s="15">
        <v>548521600</v>
      </c>
      <c r="P20" s="15">
        <v>506244700</v>
      </c>
      <c r="Q20" s="15">
        <v>521976200</v>
      </c>
    </row>
    <row r="35" spans="1:16">
      <c r="B35" s="11" t="s">
        <v>33</v>
      </c>
      <c r="C35" s="11" t="s">
        <v>34</v>
      </c>
      <c r="F35">
        <v>2022</v>
      </c>
      <c r="G35">
        <v>2023</v>
      </c>
      <c r="H35">
        <f>+G35+1</f>
        <v>2024</v>
      </c>
      <c r="I35">
        <f>+H35+1</f>
        <v>2025</v>
      </c>
      <c r="J35">
        <f>+I35+1</f>
        <v>2026</v>
      </c>
      <c r="K35">
        <f>+J35+1</f>
        <v>2027</v>
      </c>
      <c r="L35">
        <f>+K35+1</f>
        <v>2028</v>
      </c>
    </row>
    <row r="37" spans="1:16">
      <c r="A37" s="8" t="s">
        <v>8</v>
      </c>
      <c r="B37" s="6">
        <f>+U11</f>
        <v>0</v>
      </c>
      <c r="C37" s="6">
        <f>+Y11</f>
        <v>0</v>
      </c>
      <c r="D37" s="7" t="e">
        <f>+C37/B37-1</f>
        <v>#DIV/0!</v>
      </c>
      <c r="F37" s="6">
        <f>+C37</f>
        <v>0</v>
      </c>
      <c r="G37" s="12">
        <f t="shared" ref="G37:L37" si="0">+F37+($B37-$C37)/10</f>
        <v>0</v>
      </c>
      <c r="H37" s="12">
        <f t="shared" si="0"/>
        <v>0</v>
      </c>
      <c r="I37" s="12">
        <f t="shared" si="0"/>
        <v>0</v>
      </c>
      <c r="J37" s="12">
        <f t="shared" si="0"/>
        <v>0</v>
      </c>
      <c r="K37" s="12">
        <f t="shared" si="0"/>
        <v>0</v>
      </c>
      <c r="L37" s="12">
        <f t="shared" si="0"/>
        <v>0</v>
      </c>
    </row>
    <row r="38" spans="1:16">
      <c r="A38" s="8" t="s">
        <v>9</v>
      </c>
      <c r="B38" s="6">
        <f>+U12</f>
        <v>0</v>
      </c>
      <c r="C38" s="6">
        <f>+Y12</f>
        <v>0</v>
      </c>
      <c r="D38" s="7" t="e">
        <f>+C38/B38-1</f>
        <v>#DIV/0!</v>
      </c>
      <c r="F38" s="6">
        <f>+C38</f>
        <v>0</v>
      </c>
      <c r="G38" s="12">
        <f>+C38+($B38-$C38)*0.5</f>
        <v>0</v>
      </c>
      <c r="H38" s="12">
        <f>+C38+($B38-$C38)*0.75</f>
        <v>0</v>
      </c>
      <c r="I38" s="6">
        <f>+B38</f>
        <v>0</v>
      </c>
      <c r="J38" s="6">
        <f>+B38</f>
        <v>0</v>
      </c>
      <c r="K38" s="6">
        <f>+J38</f>
        <v>0</v>
      </c>
      <c r="L38" s="6">
        <f>+K38</f>
        <v>0</v>
      </c>
    </row>
    <row r="39" spans="1:16">
      <c r="F39" s="6">
        <f t="shared" ref="F39:L39" si="1">+F37+F38</f>
        <v>0</v>
      </c>
      <c r="G39" s="6">
        <f t="shared" si="1"/>
        <v>0</v>
      </c>
      <c r="H39" s="6">
        <f t="shared" si="1"/>
        <v>0</v>
      </c>
      <c r="I39" s="6">
        <f t="shared" si="1"/>
        <v>0</v>
      </c>
      <c r="J39" s="6">
        <f t="shared" si="1"/>
        <v>0</v>
      </c>
      <c r="K39" s="6">
        <f t="shared" si="1"/>
        <v>0</v>
      </c>
      <c r="L39" s="6">
        <f t="shared" si="1"/>
        <v>0</v>
      </c>
    </row>
    <row r="40" spans="1:16">
      <c r="F40" s="6"/>
      <c r="G40" s="6"/>
      <c r="H40" s="6"/>
      <c r="I40" s="6"/>
      <c r="J40" s="6"/>
      <c r="K40" s="6"/>
      <c r="L40" s="6"/>
    </row>
    <row r="41" spans="1:16">
      <c r="G41" s="7" t="e">
        <f t="shared" ref="G41:L43" si="2">+G37/F37-1</f>
        <v>#DIV/0!</v>
      </c>
      <c r="H41" s="7" t="e">
        <f t="shared" si="2"/>
        <v>#DIV/0!</v>
      </c>
      <c r="I41" s="7" t="e">
        <f t="shared" si="2"/>
        <v>#DIV/0!</v>
      </c>
      <c r="J41" s="7" t="e">
        <f t="shared" si="2"/>
        <v>#DIV/0!</v>
      </c>
      <c r="K41" s="7" t="e">
        <f t="shared" si="2"/>
        <v>#DIV/0!</v>
      </c>
      <c r="L41" s="7" t="e">
        <f t="shared" si="2"/>
        <v>#DIV/0!</v>
      </c>
    </row>
    <row r="42" spans="1:16">
      <c r="G42" s="7" t="e">
        <f t="shared" si="2"/>
        <v>#DIV/0!</v>
      </c>
      <c r="H42" s="7" t="e">
        <f t="shared" si="2"/>
        <v>#DIV/0!</v>
      </c>
      <c r="I42" s="7" t="e">
        <f t="shared" si="2"/>
        <v>#DIV/0!</v>
      </c>
      <c r="J42" s="7" t="e">
        <f t="shared" si="2"/>
        <v>#DIV/0!</v>
      </c>
      <c r="K42" s="7" t="e">
        <f t="shared" si="2"/>
        <v>#DIV/0!</v>
      </c>
      <c r="L42" s="7" t="e">
        <f t="shared" si="2"/>
        <v>#DIV/0!</v>
      </c>
    </row>
    <row r="43" spans="1:16">
      <c r="G43" s="7" t="e">
        <f t="shared" si="2"/>
        <v>#DIV/0!</v>
      </c>
      <c r="H43" s="7" t="e">
        <f t="shared" si="2"/>
        <v>#DIV/0!</v>
      </c>
      <c r="I43" s="7" t="e">
        <f t="shared" si="2"/>
        <v>#DIV/0!</v>
      </c>
      <c r="J43" s="7" t="e">
        <f t="shared" si="2"/>
        <v>#DIV/0!</v>
      </c>
      <c r="K43" s="7" t="e">
        <f t="shared" si="2"/>
        <v>#DIV/0!</v>
      </c>
      <c r="L43" s="7" t="e">
        <f t="shared" si="2"/>
        <v>#DIV/0!</v>
      </c>
    </row>
    <row r="46" spans="1:16">
      <c r="F46">
        <v>2022</v>
      </c>
      <c r="G46">
        <v>2023</v>
      </c>
      <c r="H46">
        <f>+G46+1</f>
        <v>2024</v>
      </c>
      <c r="I46">
        <f>+H46+1</f>
        <v>2025</v>
      </c>
      <c r="J46">
        <f>+I46+1</f>
        <v>2026</v>
      </c>
      <c r="K46">
        <f>+J46+1</f>
        <v>2027</v>
      </c>
      <c r="L46">
        <f>+K46+1</f>
        <v>2028</v>
      </c>
    </row>
    <row r="47" spans="1:16">
      <c r="A47" s="5" t="s">
        <v>4</v>
      </c>
      <c r="B47" s="6">
        <f>+U7</f>
        <v>0</v>
      </c>
      <c r="C47" s="6">
        <f>+Y7</f>
        <v>0</v>
      </c>
      <c r="D47" s="7" t="e">
        <f>+C47/B47-1</f>
        <v>#DIV/0!</v>
      </c>
      <c r="F47" s="6">
        <f>+$C47</f>
        <v>0</v>
      </c>
      <c r="G47" s="6">
        <f>+$C47</f>
        <v>0</v>
      </c>
      <c r="H47" s="6">
        <f>+G47*(1+$P47)</f>
        <v>0</v>
      </c>
      <c r="I47" s="6">
        <f>+H47*(1+$P47)</f>
        <v>0</v>
      </c>
      <c r="J47" s="6">
        <f>+I47*(1+$P47)</f>
        <v>0</v>
      </c>
      <c r="K47" s="6">
        <f>+J47*(1+$P47)</f>
        <v>0</v>
      </c>
      <c r="L47" s="6">
        <f>+K47*(1+$P47)</f>
        <v>0</v>
      </c>
      <c r="P47">
        <v>5.7000000000000002E-3</v>
      </c>
    </row>
    <row r="48" spans="1:16">
      <c r="A48" s="5" t="s">
        <v>12</v>
      </c>
      <c r="B48" s="6">
        <f>+U15</f>
        <v>0</v>
      </c>
      <c r="C48" s="6">
        <f>+Y15</f>
        <v>0</v>
      </c>
      <c r="D48" s="7" t="e">
        <f>+C48/B48-1</f>
        <v>#DIV/0!</v>
      </c>
      <c r="F48" s="6">
        <f>+C48</f>
        <v>0</v>
      </c>
      <c r="G48" s="6">
        <f>+C48</f>
        <v>0</v>
      </c>
      <c r="H48" s="6">
        <f>+B48</f>
        <v>0</v>
      </c>
      <c r="I48" s="6">
        <f>+H48</f>
        <v>0</v>
      </c>
      <c r="J48" s="6">
        <f>+I48</f>
        <v>0</v>
      </c>
      <c r="K48" s="6">
        <f>+J48</f>
        <v>0</v>
      </c>
      <c r="L48" s="6">
        <f>+K48</f>
        <v>0</v>
      </c>
    </row>
    <row r="49" spans="1:12">
      <c r="A49" s="5" t="s">
        <v>16</v>
      </c>
      <c r="B49" s="6">
        <f>+U19</f>
        <v>0</v>
      </c>
      <c r="C49" s="6">
        <f>+Y19</f>
        <v>0</v>
      </c>
      <c r="D49" s="7" t="e">
        <f>+C49/B49-1</f>
        <v>#DIV/0!</v>
      </c>
      <c r="F49" s="6">
        <f>+C49</f>
        <v>0</v>
      </c>
      <c r="G49" s="12">
        <f>+F49+(B49-C49)*0.5</f>
        <v>0</v>
      </c>
      <c r="H49" s="12">
        <f>+G49</f>
        <v>0</v>
      </c>
      <c r="I49" s="6">
        <f>+B49</f>
        <v>0</v>
      </c>
      <c r="J49" s="6">
        <f>+I49</f>
        <v>0</v>
      </c>
      <c r="K49" s="6">
        <f>+J49</f>
        <v>0</v>
      </c>
      <c r="L49" s="6">
        <f>+K49</f>
        <v>0</v>
      </c>
    </row>
    <row r="50" spans="1:12">
      <c r="B50" s="6">
        <f>SUM(B47:B49)</f>
        <v>0</v>
      </c>
      <c r="C50" s="6">
        <f>SUM(C47:C49)</f>
        <v>0</v>
      </c>
      <c r="D50" s="7" t="e">
        <f>+C50/B50-1</f>
        <v>#DIV/0!</v>
      </c>
      <c r="F50" s="6">
        <f t="shared" ref="F50:L50" si="3">SUM(F47:F49)</f>
        <v>0</v>
      </c>
      <c r="G50" s="6">
        <f t="shared" si="3"/>
        <v>0</v>
      </c>
      <c r="H50" s="6">
        <f t="shared" si="3"/>
        <v>0</v>
      </c>
      <c r="I50" s="6">
        <f t="shared" si="3"/>
        <v>0</v>
      </c>
      <c r="J50" s="6">
        <f t="shared" si="3"/>
        <v>0</v>
      </c>
      <c r="K50" s="6">
        <f t="shared" si="3"/>
        <v>0</v>
      </c>
      <c r="L50" s="6">
        <f t="shared" si="3"/>
        <v>0</v>
      </c>
    </row>
    <row r="51" spans="1:12">
      <c r="B51" s="6"/>
      <c r="C51" s="6"/>
      <c r="D51" s="7"/>
      <c r="F51" s="6"/>
      <c r="G51" s="6"/>
      <c r="H51" s="6"/>
      <c r="I51" s="6"/>
      <c r="J51" s="6"/>
      <c r="K51" s="6"/>
      <c r="L51" s="6"/>
    </row>
    <row r="52" spans="1:12">
      <c r="B52" s="6"/>
      <c r="C52" s="6"/>
      <c r="D52" s="7"/>
      <c r="F52" s="6"/>
      <c r="G52" s="7" t="e">
        <f t="shared" ref="G52" si="4">+G47/F47-1</f>
        <v>#DIV/0!</v>
      </c>
      <c r="H52" s="7" t="e">
        <f t="shared" ref="H52" si="5">+H47/G47-1</f>
        <v>#DIV/0!</v>
      </c>
      <c r="I52" s="7" t="e">
        <f t="shared" ref="I52" si="6">+I47/H47-1</f>
        <v>#DIV/0!</v>
      </c>
      <c r="J52" s="7" t="e">
        <f t="shared" ref="J52" si="7">+J47/I47-1</f>
        <v>#DIV/0!</v>
      </c>
      <c r="K52" s="7" t="e">
        <f t="shared" ref="K52" si="8">+K47/J47-1</f>
        <v>#DIV/0!</v>
      </c>
      <c r="L52" s="7" t="e">
        <f t="shared" ref="L52" si="9">+L47/K47-1</f>
        <v>#DIV/0!</v>
      </c>
    </row>
    <row r="53" spans="1:12">
      <c r="B53" s="6"/>
      <c r="C53" s="6"/>
      <c r="D53" s="7"/>
      <c r="F53" s="6"/>
      <c r="G53" s="7" t="e">
        <f t="shared" ref="G53" si="10">+G48/F48-1</f>
        <v>#DIV/0!</v>
      </c>
      <c r="H53" s="7" t="e">
        <f t="shared" ref="H53" si="11">+H48/G48-1</f>
        <v>#DIV/0!</v>
      </c>
      <c r="I53" s="7" t="e">
        <f t="shared" ref="I53" si="12">+I48/H48-1</f>
        <v>#DIV/0!</v>
      </c>
      <c r="J53" s="7" t="e">
        <f t="shared" ref="J53" si="13">+J48/I48-1</f>
        <v>#DIV/0!</v>
      </c>
      <c r="K53" s="7" t="e">
        <f t="shared" ref="K53" si="14">+K48/J48-1</f>
        <v>#DIV/0!</v>
      </c>
      <c r="L53" s="7" t="e">
        <f t="shared" ref="L53" si="15">+L48/K48-1</f>
        <v>#DIV/0!</v>
      </c>
    </row>
    <row r="54" spans="1:12">
      <c r="B54" s="6"/>
      <c r="C54" s="6"/>
      <c r="D54" s="7"/>
      <c r="F54" s="6"/>
      <c r="G54" s="7" t="e">
        <f t="shared" ref="G54" si="16">+G49/F49-1</f>
        <v>#DIV/0!</v>
      </c>
      <c r="H54" s="7" t="e">
        <f t="shared" ref="H54" si="17">+H49/G49-1</f>
        <v>#DIV/0!</v>
      </c>
      <c r="I54" s="7" t="e">
        <f t="shared" ref="I54" si="18">+I49/H49-1</f>
        <v>#DIV/0!</v>
      </c>
      <c r="J54" s="7" t="e">
        <f t="shared" ref="J54" si="19">+J49/I49-1</f>
        <v>#DIV/0!</v>
      </c>
      <c r="K54" s="7" t="e">
        <f t="shared" ref="K54" si="20">+K49/J49-1</f>
        <v>#DIV/0!</v>
      </c>
      <c r="L54" s="7" t="e">
        <f t="shared" ref="L54" si="21">+L49/K49-1</f>
        <v>#DIV/0!</v>
      </c>
    </row>
    <row r="55" spans="1:12">
      <c r="G55" s="7" t="e">
        <f t="shared" ref="G55:L55" si="22">+G50/F50-1</f>
        <v>#DIV/0!</v>
      </c>
      <c r="H55" s="7" t="e">
        <f t="shared" si="22"/>
        <v>#DIV/0!</v>
      </c>
      <c r="I55" s="7" t="e">
        <f t="shared" si="22"/>
        <v>#DIV/0!</v>
      </c>
      <c r="J55" s="7" t="e">
        <f t="shared" si="22"/>
        <v>#DIV/0!</v>
      </c>
      <c r="K55" s="7" t="e">
        <f t="shared" si="22"/>
        <v>#DIV/0!</v>
      </c>
      <c r="L55" s="7" t="e">
        <f t="shared" si="22"/>
        <v>#DIV/0!</v>
      </c>
    </row>
    <row r="58" spans="1:12">
      <c r="A58" s="11" t="s">
        <v>35</v>
      </c>
      <c r="B58" s="6">
        <f>+U6</f>
        <v>0</v>
      </c>
      <c r="C58" s="6">
        <f>+Y6</f>
        <v>0</v>
      </c>
      <c r="D58" s="7" t="e">
        <f>+C58/B58-1</f>
        <v>#DIV/0!</v>
      </c>
      <c r="F58" s="6">
        <f>+C58*0.98</f>
        <v>0</v>
      </c>
      <c r="G58" s="6">
        <f>+F58-(C58-B58)*0.5</f>
        <v>0</v>
      </c>
      <c r="H58" s="6">
        <f>+G58*0.98</f>
        <v>0</v>
      </c>
      <c r="I58" s="6">
        <f>+H58*0.98</f>
        <v>0</v>
      </c>
      <c r="J58" s="6">
        <f>+I58*0.98</f>
        <v>0</v>
      </c>
      <c r="K58" s="6">
        <f>+J58*0.98</f>
        <v>0</v>
      </c>
      <c r="L58" s="6">
        <f>+K58*0.98</f>
        <v>0</v>
      </c>
    </row>
    <row r="59" spans="1:12">
      <c r="G59" s="7" t="e">
        <f>+G58/F58-1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E241"/>
  <sheetViews>
    <sheetView topLeftCell="A106" workbookViewId="0"/>
  </sheetViews>
  <sheetFormatPr defaultColWidth="8.88671875" defaultRowHeight="14.4"/>
  <cols>
    <col min="1" max="1" width="11.44140625" customWidth="1"/>
    <col min="2" max="2" width="13.44140625" customWidth="1"/>
    <col min="3" max="3" width="9.109375" customWidth="1"/>
    <col min="4" max="4" width="31.109375" customWidth="1"/>
    <col min="5" max="5" width="12.109375" style="3" bestFit="1" customWidth="1"/>
  </cols>
  <sheetData>
    <row r="1" spans="1:5">
      <c r="A1" s="1" t="s">
        <v>18</v>
      </c>
      <c r="B1" s="1" t="s">
        <v>19</v>
      </c>
      <c r="C1" s="1" t="s">
        <v>0</v>
      </c>
      <c r="D1" s="1" t="s">
        <v>1</v>
      </c>
      <c r="E1" s="2" t="s">
        <v>20</v>
      </c>
    </row>
    <row r="2" spans="1:5">
      <c r="A2" s="9">
        <v>2019</v>
      </c>
      <c r="B2" s="9">
        <v>7</v>
      </c>
      <c r="C2" s="9" t="s">
        <v>2</v>
      </c>
      <c r="D2" s="9" t="s">
        <v>3</v>
      </c>
      <c r="E2" s="10">
        <v>230876500</v>
      </c>
    </row>
    <row r="3" spans="1:5">
      <c r="A3" s="9">
        <v>2019</v>
      </c>
      <c r="B3" s="9">
        <v>7</v>
      </c>
      <c r="C3" s="9" t="s">
        <v>2</v>
      </c>
      <c r="D3" s="9" t="s">
        <v>4</v>
      </c>
      <c r="E3" s="10">
        <v>110742400</v>
      </c>
    </row>
    <row r="4" spans="1:5">
      <c r="A4" s="9">
        <v>2019</v>
      </c>
      <c r="B4" s="9">
        <v>7</v>
      </c>
      <c r="C4" s="9" t="s">
        <v>2</v>
      </c>
      <c r="D4" s="9" t="s">
        <v>5</v>
      </c>
      <c r="E4" s="10">
        <v>12385800</v>
      </c>
    </row>
    <row r="5" spans="1:5">
      <c r="A5" s="9">
        <v>2019</v>
      </c>
      <c r="B5" s="9">
        <v>7</v>
      </c>
      <c r="C5" s="9" t="s">
        <v>2</v>
      </c>
      <c r="D5" s="9" t="s">
        <v>6</v>
      </c>
      <c r="E5" s="10">
        <v>755900</v>
      </c>
    </row>
    <row r="6" spans="1:5">
      <c r="A6" s="9">
        <v>2019</v>
      </c>
      <c r="B6" s="9">
        <v>7</v>
      </c>
      <c r="C6" s="9" t="s">
        <v>2</v>
      </c>
      <c r="D6" s="9" t="s">
        <v>7</v>
      </c>
      <c r="E6" s="10">
        <v>12307100</v>
      </c>
    </row>
    <row r="7" spans="1:5">
      <c r="A7" s="9">
        <v>2019</v>
      </c>
      <c r="B7" s="9">
        <v>7</v>
      </c>
      <c r="C7" s="9" t="s">
        <v>2</v>
      </c>
      <c r="D7" s="9" t="s">
        <v>8</v>
      </c>
      <c r="E7" s="10">
        <v>8387600</v>
      </c>
    </row>
    <row r="8" spans="1:5">
      <c r="A8" s="9">
        <v>2019</v>
      </c>
      <c r="B8" s="9">
        <v>7</v>
      </c>
      <c r="C8" s="9" t="s">
        <v>2</v>
      </c>
      <c r="D8" s="9" t="s">
        <v>9</v>
      </c>
      <c r="E8" s="10">
        <v>2183600</v>
      </c>
    </row>
    <row r="9" spans="1:5">
      <c r="A9" s="9">
        <v>2019</v>
      </c>
      <c r="B9" s="9">
        <v>7</v>
      </c>
      <c r="C9" s="9" t="s">
        <v>2</v>
      </c>
      <c r="D9" s="9" t="s">
        <v>10</v>
      </c>
      <c r="E9" s="10">
        <v>10402300</v>
      </c>
    </row>
    <row r="10" spans="1:5">
      <c r="A10" s="9">
        <v>2019</v>
      </c>
      <c r="B10" s="9">
        <v>7</v>
      </c>
      <c r="C10" s="9" t="s">
        <v>2</v>
      </c>
      <c r="D10" s="9" t="s">
        <v>11</v>
      </c>
      <c r="E10" s="10">
        <v>33169700</v>
      </c>
    </row>
    <row r="11" spans="1:5">
      <c r="A11" s="9">
        <v>2019</v>
      </c>
      <c r="B11" s="9">
        <v>7</v>
      </c>
      <c r="C11" s="9" t="s">
        <v>2</v>
      </c>
      <c r="D11" s="9" t="s">
        <v>12</v>
      </c>
      <c r="E11" s="10">
        <v>1275500</v>
      </c>
    </row>
    <row r="12" spans="1:5">
      <c r="A12" s="9">
        <v>2019</v>
      </c>
      <c r="B12" s="9">
        <v>7</v>
      </c>
      <c r="C12" s="9" t="s">
        <v>2</v>
      </c>
      <c r="D12" s="9" t="s">
        <v>13</v>
      </c>
      <c r="E12" s="10">
        <v>24368500</v>
      </c>
    </row>
    <row r="13" spans="1:5">
      <c r="A13" s="9">
        <v>2019</v>
      </c>
      <c r="B13" s="9">
        <v>7</v>
      </c>
      <c r="C13" s="9" t="s">
        <v>2</v>
      </c>
      <c r="D13" s="9" t="s">
        <v>14</v>
      </c>
      <c r="E13" s="10">
        <v>2200</v>
      </c>
    </row>
    <row r="14" spans="1:5">
      <c r="A14" s="9">
        <v>2019</v>
      </c>
      <c r="B14" s="9">
        <v>7</v>
      </c>
      <c r="C14" s="9" t="s">
        <v>2</v>
      </c>
      <c r="D14" s="9" t="s">
        <v>15</v>
      </c>
      <c r="E14" s="10">
        <v>869900</v>
      </c>
    </row>
    <row r="15" spans="1:5">
      <c r="A15" s="9">
        <v>2019</v>
      </c>
      <c r="B15" s="9">
        <v>7</v>
      </c>
      <c r="C15" s="9" t="s">
        <v>2</v>
      </c>
      <c r="D15" s="9" t="s">
        <v>16</v>
      </c>
      <c r="E15" s="10">
        <v>32374400</v>
      </c>
    </row>
    <row r="16" spans="1:5">
      <c r="A16" s="9">
        <v>2019</v>
      </c>
      <c r="B16" s="9">
        <v>8</v>
      </c>
      <c r="C16" s="9" t="s">
        <v>2</v>
      </c>
      <c r="D16" s="9" t="s">
        <v>3</v>
      </c>
      <c r="E16" s="10">
        <v>262856700</v>
      </c>
    </row>
    <row r="17" spans="1:5">
      <c r="A17" s="9">
        <v>2019</v>
      </c>
      <c r="B17" s="9">
        <v>8</v>
      </c>
      <c r="C17" s="9" t="s">
        <v>2</v>
      </c>
      <c r="D17" s="9" t="s">
        <v>4</v>
      </c>
      <c r="E17" s="10">
        <v>133544100</v>
      </c>
    </row>
    <row r="18" spans="1:5">
      <c r="A18" s="9">
        <v>2019</v>
      </c>
      <c r="B18" s="9">
        <v>8</v>
      </c>
      <c r="C18" s="9" t="s">
        <v>2</v>
      </c>
      <c r="D18" s="9" t="s">
        <v>5</v>
      </c>
      <c r="E18" s="10">
        <v>10290000</v>
      </c>
    </row>
    <row r="19" spans="1:5">
      <c r="A19" s="9">
        <v>2019</v>
      </c>
      <c r="B19" s="9">
        <v>8</v>
      </c>
      <c r="C19" s="9" t="s">
        <v>2</v>
      </c>
      <c r="D19" s="9" t="s">
        <v>6</v>
      </c>
      <c r="E19" s="10">
        <v>932900</v>
      </c>
    </row>
    <row r="20" spans="1:5">
      <c r="A20" s="9">
        <v>2019</v>
      </c>
      <c r="B20" s="9">
        <v>8</v>
      </c>
      <c r="C20" s="9" t="s">
        <v>2</v>
      </c>
      <c r="D20" s="9" t="s">
        <v>7</v>
      </c>
      <c r="E20" s="10">
        <v>13649100</v>
      </c>
    </row>
    <row r="21" spans="1:5">
      <c r="A21" s="9">
        <v>2019</v>
      </c>
      <c r="B21" s="9">
        <v>8</v>
      </c>
      <c r="C21" s="9" t="s">
        <v>2</v>
      </c>
      <c r="D21" s="9" t="s">
        <v>8</v>
      </c>
      <c r="E21" s="10">
        <v>9698900</v>
      </c>
    </row>
    <row r="22" spans="1:5">
      <c r="A22" s="9">
        <v>2019</v>
      </c>
      <c r="B22" s="9">
        <v>8</v>
      </c>
      <c r="C22" s="9" t="s">
        <v>2</v>
      </c>
      <c r="D22" s="9" t="s">
        <v>9</v>
      </c>
      <c r="E22" s="10">
        <v>2901100</v>
      </c>
    </row>
    <row r="23" spans="1:5">
      <c r="A23" s="9">
        <v>2019</v>
      </c>
      <c r="B23" s="9">
        <v>8</v>
      </c>
      <c r="C23" s="9" t="s">
        <v>2</v>
      </c>
      <c r="D23" s="9" t="s">
        <v>10</v>
      </c>
      <c r="E23" s="10">
        <v>11778000</v>
      </c>
    </row>
    <row r="24" spans="1:5">
      <c r="A24" s="9">
        <v>2019</v>
      </c>
      <c r="B24" s="9">
        <v>8</v>
      </c>
      <c r="C24" s="9" t="s">
        <v>2</v>
      </c>
      <c r="D24" s="9" t="s">
        <v>11</v>
      </c>
      <c r="E24" s="10">
        <v>39191700</v>
      </c>
    </row>
    <row r="25" spans="1:5">
      <c r="A25" s="9">
        <v>2019</v>
      </c>
      <c r="B25" s="9">
        <v>8</v>
      </c>
      <c r="C25" s="9" t="s">
        <v>2</v>
      </c>
      <c r="D25" s="9" t="s">
        <v>12</v>
      </c>
      <c r="E25" s="10">
        <v>2421300</v>
      </c>
    </row>
    <row r="26" spans="1:5">
      <c r="A26" s="9">
        <v>2019</v>
      </c>
      <c r="B26" s="9">
        <v>8</v>
      </c>
      <c r="C26" s="9" t="s">
        <v>2</v>
      </c>
      <c r="D26" s="9" t="s">
        <v>13</v>
      </c>
      <c r="E26" s="10">
        <v>34238300</v>
      </c>
    </row>
    <row r="27" spans="1:5">
      <c r="A27" s="9">
        <v>2019</v>
      </c>
      <c r="B27" s="9">
        <v>8</v>
      </c>
      <c r="C27" s="9" t="s">
        <v>2</v>
      </c>
      <c r="D27" s="9" t="s">
        <v>14</v>
      </c>
      <c r="E27" s="10">
        <v>3900</v>
      </c>
    </row>
    <row r="28" spans="1:5">
      <c r="A28" s="9">
        <v>2019</v>
      </c>
      <c r="B28" s="9">
        <v>8</v>
      </c>
      <c r="C28" s="9" t="s">
        <v>2</v>
      </c>
      <c r="D28" s="9" t="s">
        <v>15</v>
      </c>
      <c r="E28" s="10">
        <v>891100</v>
      </c>
    </row>
    <row r="29" spans="1:5">
      <c r="A29" s="9">
        <v>2019</v>
      </c>
      <c r="B29" s="9">
        <v>8</v>
      </c>
      <c r="C29" s="9" t="s">
        <v>2</v>
      </c>
      <c r="D29" s="9" t="s">
        <v>16</v>
      </c>
      <c r="E29" s="10">
        <v>38582800</v>
      </c>
    </row>
    <row r="30" spans="1:5">
      <c r="A30" s="9">
        <v>2019</v>
      </c>
      <c r="B30" s="9">
        <v>9</v>
      </c>
      <c r="C30" s="9" t="s">
        <v>2</v>
      </c>
      <c r="D30" s="9" t="s">
        <v>3</v>
      </c>
      <c r="E30" s="10">
        <v>269353900</v>
      </c>
    </row>
    <row r="31" spans="1:5">
      <c r="A31" s="9">
        <v>2019</v>
      </c>
      <c r="B31" s="9">
        <v>9</v>
      </c>
      <c r="C31" s="9" t="s">
        <v>2</v>
      </c>
      <c r="D31" s="9" t="s">
        <v>4</v>
      </c>
      <c r="E31" s="10">
        <v>126386900</v>
      </c>
    </row>
    <row r="32" spans="1:5">
      <c r="A32" s="9">
        <v>2019</v>
      </c>
      <c r="B32" s="9">
        <v>9</v>
      </c>
      <c r="C32" s="9" t="s">
        <v>2</v>
      </c>
      <c r="D32" s="9" t="s">
        <v>5</v>
      </c>
      <c r="E32" s="10">
        <v>11993000</v>
      </c>
    </row>
    <row r="33" spans="1:5">
      <c r="A33" s="9">
        <v>2019</v>
      </c>
      <c r="B33" s="9">
        <v>9</v>
      </c>
      <c r="C33" s="9" t="s">
        <v>2</v>
      </c>
      <c r="D33" s="9" t="s">
        <v>6</v>
      </c>
      <c r="E33" s="10">
        <v>916200</v>
      </c>
    </row>
    <row r="34" spans="1:5">
      <c r="A34" s="9">
        <v>2019</v>
      </c>
      <c r="B34" s="9">
        <v>9</v>
      </c>
      <c r="C34" s="9" t="s">
        <v>2</v>
      </c>
      <c r="D34" s="9" t="s">
        <v>7</v>
      </c>
      <c r="E34" s="10">
        <v>13209300</v>
      </c>
    </row>
    <row r="35" spans="1:5">
      <c r="A35" s="9">
        <v>2019</v>
      </c>
      <c r="B35" s="9">
        <v>9</v>
      </c>
      <c r="C35" s="9" t="s">
        <v>2</v>
      </c>
      <c r="D35" s="9" t="s">
        <v>8</v>
      </c>
      <c r="E35" s="10">
        <v>9351600</v>
      </c>
    </row>
    <row r="36" spans="1:5">
      <c r="A36" s="9">
        <v>2019</v>
      </c>
      <c r="B36" s="9">
        <v>9</v>
      </c>
      <c r="C36" s="9" t="s">
        <v>2</v>
      </c>
      <c r="D36" s="9" t="s">
        <v>9</v>
      </c>
      <c r="E36" s="10">
        <v>4365300</v>
      </c>
    </row>
    <row r="37" spans="1:5">
      <c r="A37" s="9">
        <v>2019</v>
      </c>
      <c r="B37" s="9">
        <v>9</v>
      </c>
      <c r="C37" s="9" t="s">
        <v>2</v>
      </c>
      <c r="D37" s="9" t="s">
        <v>10</v>
      </c>
      <c r="E37" s="10">
        <v>12107100</v>
      </c>
    </row>
    <row r="38" spans="1:5">
      <c r="A38" s="9">
        <v>2019</v>
      </c>
      <c r="B38" s="9">
        <v>9</v>
      </c>
      <c r="C38" s="9" t="s">
        <v>2</v>
      </c>
      <c r="D38" s="9" t="s">
        <v>11</v>
      </c>
      <c r="E38" s="10">
        <v>38413500</v>
      </c>
    </row>
    <row r="39" spans="1:5">
      <c r="A39" s="9">
        <v>2019</v>
      </c>
      <c r="B39" s="9">
        <v>9</v>
      </c>
      <c r="C39" s="9" t="s">
        <v>2</v>
      </c>
      <c r="D39" s="9" t="s">
        <v>12</v>
      </c>
      <c r="E39" s="10">
        <v>768600</v>
      </c>
    </row>
    <row r="40" spans="1:5">
      <c r="A40" s="9">
        <v>2019</v>
      </c>
      <c r="B40" s="9">
        <v>9</v>
      </c>
      <c r="C40" s="9" t="s">
        <v>2</v>
      </c>
      <c r="D40" s="9" t="s">
        <v>13</v>
      </c>
      <c r="E40" s="10">
        <v>23060100</v>
      </c>
    </row>
    <row r="41" spans="1:5">
      <c r="A41" s="9">
        <v>2019</v>
      </c>
      <c r="B41" s="9">
        <v>9</v>
      </c>
      <c r="C41" s="9" t="s">
        <v>2</v>
      </c>
      <c r="D41" s="9" t="s">
        <v>14</v>
      </c>
      <c r="E41" s="10">
        <v>3700</v>
      </c>
    </row>
    <row r="42" spans="1:5">
      <c r="A42" s="9">
        <v>2019</v>
      </c>
      <c r="B42" s="9">
        <v>9</v>
      </c>
      <c r="C42" s="9" t="s">
        <v>2</v>
      </c>
      <c r="D42" s="9" t="s">
        <v>15</v>
      </c>
      <c r="E42" s="10">
        <v>828700</v>
      </c>
    </row>
    <row r="43" spans="1:5">
      <c r="A43" s="9">
        <v>2019</v>
      </c>
      <c r="B43" s="9">
        <v>9</v>
      </c>
      <c r="C43" s="9" t="s">
        <v>2</v>
      </c>
      <c r="D43" s="9" t="s">
        <v>16</v>
      </c>
      <c r="E43" s="10">
        <v>23821800</v>
      </c>
    </row>
    <row r="44" spans="1:5">
      <c r="A44" s="9">
        <v>2019</v>
      </c>
      <c r="B44" s="9">
        <v>10</v>
      </c>
      <c r="C44" s="9" t="s">
        <v>2</v>
      </c>
      <c r="D44" s="9" t="s">
        <v>3</v>
      </c>
      <c r="E44" s="10">
        <v>262135300</v>
      </c>
    </row>
    <row r="45" spans="1:5">
      <c r="A45" s="9">
        <v>2019</v>
      </c>
      <c r="B45" s="9">
        <v>10</v>
      </c>
      <c r="C45" s="9" t="s">
        <v>2</v>
      </c>
      <c r="D45" s="9" t="s">
        <v>4</v>
      </c>
      <c r="E45" s="10">
        <v>119849100</v>
      </c>
    </row>
    <row r="46" spans="1:5">
      <c r="A46" s="9">
        <v>2019</v>
      </c>
      <c r="B46" s="9">
        <v>10</v>
      </c>
      <c r="C46" s="9" t="s">
        <v>2</v>
      </c>
      <c r="D46" s="9" t="s">
        <v>5</v>
      </c>
      <c r="E46" s="10">
        <v>11520600</v>
      </c>
    </row>
    <row r="47" spans="1:5">
      <c r="A47" s="9">
        <v>2019</v>
      </c>
      <c r="B47" s="9">
        <v>10</v>
      </c>
      <c r="C47" s="9" t="s">
        <v>2</v>
      </c>
      <c r="D47" s="9" t="s">
        <v>6</v>
      </c>
      <c r="E47" s="10">
        <v>1027300</v>
      </c>
    </row>
    <row r="48" spans="1:5">
      <c r="A48" s="9">
        <v>2019</v>
      </c>
      <c r="B48" s="9">
        <v>10</v>
      </c>
      <c r="C48" s="9" t="s">
        <v>2</v>
      </c>
      <c r="D48" s="9" t="s">
        <v>7</v>
      </c>
      <c r="E48" s="10">
        <v>12271900</v>
      </c>
    </row>
    <row r="49" spans="1:5">
      <c r="A49" s="9">
        <v>2019</v>
      </c>
      <c r="B49" s="9">
        <v>10</v>
      </c>
      <c r="C49" s="9" t="s">
        <v>2</v>
      </c>
      <c r="D49" s="9" t="s">
        <v>8</v>
      </c>
      <c r="E49" s="10">
        <v>9240400</v>
      </c>
    </row>
    <row r="50" spans="1:5">
      <c r="A50" s="9">
        <v>2019</v>
      </c>
      <c r="B50" s="9">
        <v>10</v>
      </c>
      <c r="C50" s="9" t="s">
        <v>2</v>
      </c>
      <c r="D50" s="9" t="s">
        <v>9</v>
      </c>
      <c r="E50" s="10">
        <v>4383500</v>
      </c>
    </row>
    <row r="51" spans="1:5">
      <c r="A51" s="9">
        <v>2019</v>
      </c>
      <c r="B51" s="9">
        <v>10</v>
      </c>
      <c r="C51" s="9" t="s">
        <v>2</v>
      </c>
      <c r="D51" s="9" t="s">
        <v>10</v>
      </c>
      <c r="E51" s="10">
        <v>11666900</v>
      </c>
    </row>
    <row r="52" spans="1:5">
      <c r="A52" s="9">
        <v>2019</v>
      </c>
      <c r="B52" s="9">
        <v>10</v>
      </c>
      <c r="C52" s="9" t="s">
        <v>2</v>
      </c>
      <c r="D52" s="9" t="s">
        <v>11</v>
      </c>
      <c r="E52" s="10">
        <v>41588800</v>
      </c>
    </row>
    <row r="53" spans="1:5">
      <c r="A53" s="9">
        <v>2019</v>
      </c>
      <c r="B53" s="9">
        <v>10</v>
      </c>
      <c r="C53" s="9" t="s">
        <v>2</v>
      </c>
      <c r="D53" s="9" t="s">
        <v>12</v>
      </c>
      <c r="E53" s="10">
        <v>671800</v>
      </c>
    </row>
    <row r="54" spans="1:5">
      <c r="A54" s="9">
        <v>2019</v>
      </c>
      <c r="B54" s="9">
        <v>10</v>
      </c>
      <c r="C54" s="9" t="s">
        <v>2</v>
      </c>
      <c r="D54" s="9" t="s">
        <v>13</v>
      </c>
      <c r="E54" s="10">
        <v>24418900</v>
      </c>
    </row>
    <row r="55" spans="1:5">
      <c r="A55" s="9">
        <v>2019</v>
      </c>
      <c r="B55" s="9">
        <v>10</v>
      </c>
      <c r="C55" s="9" t="s">
        <v>2</v>
      </c>
      <c r="D55" s="9" t="s">
        <v>14</v>
      </c>
      <c r="E55" s="10">
        <v>4100</v>
      </c>
    </row>
    <row r="56" spans="1:5">
      <c r="A56" s="9">
        <v>2019</v>
      </c>
      <c r="B56" s="9">
        <v>10</v>
      </c>
      <c r="C56" s="9" t="s">
        <v>2</v>
      </c>
      <c r="D56" s="9" t="s">
        <v>15</v>
      </c>
      <c r="E56" s="10">
        <v>752300</v>
      </c>
    </row>
    <row r="57" spans="1:5">
      <c r="A57" s="9">
        <v>2019</v>
      </c>
      <c r="B57" s="9">
        <v>10</v>
      </c>
      <c r="C57" s="9" t="s">
        <v>2</v>
      </c>
      <c r="D57" s="9" t="s">
        <v>16</v>
      </c>
      <c r="E57" s="10">
        <v>17981800</v>
      </c>
    </row>
    <row r="58" spans="1:5">
      <c r="A58" s="9">
        <v>2019</v>
      </c>
      <c r="B58" s="9">
        <v>11</v>
      </c>
      <c r="C58" s="9" t="s">
        <v>2</v>
      </c>
      <c r="D58" s="9" t="s">
        <v>3</v>
      </c>
      <c r="E58" s="10">
        <v>229312800</v>
      </c>
    </row>
    <row r="59" spans="1:5">
      <c r="A59" s="9">
        <v>2019</v>
      </c>
      <c r="B59" s="9">
        <v>11</v>
      </c>
      <c r="C59" s="9" t="s">
        <v>2</v>
      </c>
      <c r="D59" s="9" t="s">
        <v>4</v>
      </c>
      <c r="E59" s="10">
        <v>118056200</v>
      </c>
    </row>
    <row r="60" spans="1:5">
      <c r="A60" s="9">
        <v>2019</v>
      </c>
      <c r="B60" s="9">
        <v>11</v>
      </c>
      <c r="C60" s="9" t="s">
        <v>2</v>
      </c>
      <c r="D60" s="9" t="s">
        <v>5</v>
      </c>
      <c r="E60" s="10">
        <v>6441000</v>
      </c>
    </row>
    <row r="61" spans="1:5">
      <c r="A61" s="9">
        <v>2019</v>
      </c>
      <c r="B61" s="9">
        <v>11</v>
      </c>
      <c r="C61" s="9" t="s">
        <v>2</v>
      </c>
      <c r="D61" s="9" t="s">
        <v>6</v>
      </c>
      <c r="E61" s="10">
        <v>939100</v>
      </c>
    </row>
    <row r="62" spans="1:5">
      <c r="A62" s="9">
        <v>2019</v>
      </c>
      <c r="B62" s="9">
        <v>11</v>
      </c>
      <c r="C62" s="9" t="s">
        <v>2</v>
      </c>
      <c r="D62" s="9" t="s">
        <v>7</v>
      </c>
      <c r="E62" s="10">
        <v>12049400</v>
      </c>
    </row>
    <row r="63" spans="1:5">
      <c r="A63" s="9">
        <v>2019</v>
      </c>
      <c r="B63" s="9">
        <v>11</v>
      </c>
      <c r="C63" s="9" t="s">
        <v>2</v>
      </c>
      <c r="D63" s="9" t="s">
        <v>8</v>
      </c>
      <c r="E63" s="10">
        <v>8880400</v>
      </c>
    </row>
    <row r="64" spans="1:5">
      <c r="A64" s="9">
        <v>2019</v>
      </c>
      <c r="B64" s="9">
        <v>11</v>
      </c>
      <c r="C64" s="9" t="s">
        <v>2</v>
      </c>
      <c r="D64" s="9" t="s">
        <v>9</v>
      </c>
      <c r="E64" s="10">
        <v>3840800</v>
      </c>
    </row>
    <row r="65" spans="1:5">
      <c r="A65" s="9">
        <v>2019</v>
      </c>
      <c r="B65" s="9">
        <v>11</v>
      </c>
      <c r="C65" s="9" t="s">
        <v>2</v>
      </c>
      <c r="D65" s="9" t="s">
        <v>10</v>
      </c>
      <c r="E65" s="10">
        <v>9727700</v>
      </c>
    </row>
    <row r="66" spans="1:5">
      <c r="A66" s="9">
        <v>2019</v>
      </c>
      <c r="B66" s="9">
        <v>11</v>
      </c>
      <c r="C66" s="9" t="s">
        <v>2</v>
      </c>
      <c r="D66" s="9" t="s">
        <v>11</v>
      </c>
      <c r="E66" s="10">
        <v>45693300</v>
      </c>
    </row>
    <row r="67" spans="1:5">
      <c r="A67" s="9">
        <v>2019</v>
      </c>
      <c r="B67" s="9">
        <v>11</v>
      </c>
      <c r="C67" s="9" t="s">
        <v>2</v>
      </c>
      <c r="D67" s="9" t="s">
        <v>12</v>
      </c>
      <c r="E67" s="10">
        <v>517400</v>
      </c>
    </row>
    <row r="68" spans="1:5">
      <c r="A68" s="9">
        <v>2019</v>
      </c>
      <c r="B68" s="9">
        <v>11</v>
      </c>
      <c r="C68" s="9" t="s">
        <v>2</v>
      </c>
      <c r="D68" s="9" t="s">
        <v>13</v>
      </c>
      <c r="E68" s="10">
        <v>30187600</v>
      </c>
    </row>
    <row r="69" spans="1:5">
      <c r="A69" s="9">
        <v>2019</v>
      </c>
      <c r="B69" s="9">
        <v>11</v>
      </c>
      <c r="C69" s="9" t="s">
        <v>2</v>
      </c>
      <c r="D69" s="9" t="s">
        <v>14</v>
      </c>
      <c r="E69" s="10">
        <v>3600</v>
      </c>
    </row>
    <row r="70" spans="1:5">
      <c r="A70" s="9">
        <v>2019</v>
      </c>
      <c r="B70" s="9">
        <v>11</v>
      </c>
      <c r="C70" s="9" t="s">
        <v>2</v>
      </c>
      <c r="D70" s="9" t="s">
        <v>15</v>
      </c>
      <c r="E70" s="10">
        <v>807700</v>
      </c>
    </row>
    <row r="71" spans="1:5">
      <c r="A71" s="9">
        <v>2019</v>
      </c>
      <c r="B71" s="9">
        <v>11</v>
      </c>
      <c r="C71" s="9" t="s">
        <v>2</v>
      </c>
      <c r="D71" s="9" t="s">
        <v>16</v>
      </c>
      <c r="E71" s="10">
        <v>22115100</v>
      </c>
    </row>
    <row r="72" spans="1:5">
      <c r="A72" s="9">
        <v>2019</v>
      </c>
      <c r="B72" s="9">
        <v>12</v>
      </c>
      <c r="C72" s="9" t="s">
        <v>2</v>
      </c>
      <c r="D72" s="9" t="s">
        <v>3</v>
      </c>
      <c r="E72" s="10">
        <v>267351700</v>
      </c>
    </row>
    <row r="73" spans="1:5">
      <c r="A73" s="9">
        <v>2019</v>
      </c>
      <c r="B73" s="9">
        <v>12</v>
      </c>
      <c r="C73" s="9" t="s">
        <v>2</v>
      </c>
      <c r="D73" s="9" t="s">
        <v>4</v>
      </c>
      <c r="E73" s="10">
        <v>106677100</v>
      </c>
    </row>
    <row r="74" spans="1:5">
      <c r="A74" s="9">
        <v>2019</v>
      </c>
      <c r="B74" s="9">
        <v>12</v>
      </c>
      <c r="C74" s="9" t="s">
        <v>2</v>
      </c>
      <c r="D74" s="9" t="s">
        <v>5</v>
      </c>
      <c r="E74" s="10">
        <v>7051900</v>
      </c>
    </row>
    <row r="75" spans="1:5">
      <c r="A75" s="9">
        <v>2019</v>
      </c>
      <c r="B75" s="9">
        <v>12</v>
      </c>
      <c r="C75" s="9" t="s">
        <v>2</v>
      </c>
      <c r="D75" s="9" t="s">
        <v>6</v>
      </c>
      <c r="E75" s="10">
        <v>797000</v>
      </c>
    </row>
    <row r="76" spans="1:5">
      <c r="A76" s="9">
        <v>2019</v>
      </c>
      <c r="B76" s="9">
        <v>12</v>
      </c>
      <c r="C76" s="9" t="s">
        <v>2</v>
      </c>
      <c r="D76" s="9" t="s">
        <v>7</v>
      </c>
      <c r="E76" s="10">
        <v>11262300</v>
      </c>
    </row>
    <row r="77" spans="1:5">
      <c r="A77" s="9">
        <v>2019</v>
      </c>
      <c r="B77" s="9">
        <v>12</v>
      </c>
      <c r="C77" s="9" t="s">
        <v>2</v>
      </c>
      <c r="D77" s="9" t="s">
        <v>8</v>
      </c>
      <c r="E77" s="10">
        <v>8629400</v>
      </c>
    </row>
    <row r="78" spans="1:5">
      <c r="A78" s="9">
        <v>2019</v>
      </c>
      <c r="B78" s="9">
        <v>12</v>
      </c>
      <c r="C78" s="9" t="s">
        <v>2</v>
      </c>
      <c r="D78" s="9" t="s">
        <v>9</v>
      </c>
      <c r="E78" s="10">
        <v>4446500</v>
      </c>
    </row>
    <row r="79" spans="1:5">
      <c r="A79" s="9">
        <v>2019</v>
      </c>
      <c r="B79" s="9">
        <v>12</v>
      </c>
      <c r="C79" s="9" t="s">
        <v>2</v>
      </c>
      <c r="D79" s="9" t="s">
        <v>10</v>
      </c>
      <c r="E79" s="10">
        <v>11274400</v>
      </c>
    </row>
    <row r="80" spans="1:5">
      <c r="A80" s="9">
        <v>2019</v>
      </c>
      <c r="B80" s="9">
        <v>12</v>
      </c>
      <c r="C80" s="9" t="s">
        <v>2</v>
      </c>
      <c r="D80" s="9" t="s">
        <v>11</v>
      </c>
      <c r="E80" s="10">
        <v>40820300</v>
      </c>
    </row>
    <row r="81" spans="1:5">
      <c r="A81" s="9">
        <v>2019</v>
      </c>
      <c r="B81" s="9">
        <v>12</v>
      </c>
      <c r="C81" s="9" t="s">
        <v>2</v>
      </c>
      <c r="D81" s="9" t="s">
        <v>12</v>
      </c>
      <c r="E81" s="10">
        <v>1643600</v>
      </c>
    </row>
    <row r="82" spans="1:5">
      <c r="A82" s="9">
        <v>2019</v>
      </c>
      <c r="B82" s="9">
        <v>12</v>
      </c>
      <c r="C82" s="9" t="s">
        <v>2</v>
      </c>
      <c r="D82" s="9" t="s">
        <v>13</v>
      </c>
      <c r="E82" s="10">
        <v>23293900</v>
      </c>
    </row>
    <row r="83" spans="1:5">
      <c r="A83" s="9">
        <v>2019</v>
      </c>
      <c r="B83" s="9">
        <v>12</v>
      </c>
      <c r="C83" s="9" t="s">
        <v>2</v>
      </c>
      <c r="D83" s="9" t="s">
        <v>14</v>
      </c>
      <c r="E83" s="10">
        <v>2900</v>
      </c>
    </row>
    <row r="84" spans="1:5">
      <c r="A84" s="9">
        <v>2019</v>
      </c>
      <c r="B84" s="9">
        <v>12</v>
      </c>
      <c r="C84" s="9" t="s">
        <v>2</v>
      </c>
      <c r="D84" s="9" t="s">
        <v>15</v>
      </c>
      <c r="E84" s="10">
        <v>718300</v>
      </c>
    </row>
    <row r="85" spans="1:5">
      <c r="A85" s="9">
        <v>2019</v>
      </c>
      <c r="B85" s="9">
        <v>12</v>
      </c>
      <c r="C85" s="9" t="s">
        <v>2</v>
      </c>
      <c r="D85" s="9" t="s">
        <v>16</v>
      </c>
      <c r="E85" s="10">
        <v>15412600</v>
      </c>
    </row>
    <row r="86" spans="1:5">
      <c r="A86" s="9">
        <v>2020</v>
      </c>
      <c r="B86" s="9">
        <v>1</v>
      </c>
      <c r="C86" s="9" t="s">
        <v>2</v>
      </c>
      <c r="D86" s="9" t="s">
        <v>3</v>
      </c>
      <c r="E86" s="10">
        <v>272600100</v>
      </c>
    </row>
    <row r="87" spans="1:5">
      <c r="A87" s="9">
        <v>2020</v>
      </c>
      <c r="B87" s="9">
        <v>1</v>
      </c>
      <c r="C87" s="9" t="s">
        <v>2</v>
      </c>
      <c r="D87" s="9" t="s">
        <v>4</v>
      </c>
      <c r="E87" s="10">
        <v>111019900</v>
      </c>
    </row>
    <row r="88" spans="1:5">
      <c r="A88" s="9">
        <v>2020</v>
      </c>
      <c r="B88" s="9">
        <v>1</v>
      </c>
      <c r="C88" s="9" t="s">
        <v>2</v>
      </c>
      <c r="D88" s="9" t="s">
        <v>5</v>
      </c>
      <c r="E88" s="10">
        <v>7680700</v>
      </c>
    </row>
    <row r="89" spans="1:5">
      <c r="A89" s="9">
        <v>2020</v>
      </c>
      <c r="B89" s="9">
        <v>1</v>
      </c>
      <c r="C89" s="9" t="s">
        <v>2</v>
      </c>
      <c r="D89" s="9" t="s">
        <v>6</v>
      </c>
      <c r="E89" s="10">
        <v>763400</v>
      </c>
    </row>
    <row r="90" spans="1:5">
      <c r="A90" s="9">
        <v>2020</v>
      </c>
      <c r="B90" s="9">
        <v>1</v>
      </c>
      <c r="C90" s="9" t="s">
        <v>2</v>
      </c>
      <c r="D90" s="9" t="s">
        <v>7</v>
      </c>
      <c r="E90" s="10">
        <v>11394700</v>
      </c>
    </row>
    <row r="91" spans="1:5">
      <c r="A91" s="9">
        <v>2020</v>
      </c>
      <c r="B91" s="9">
        <v>1</v>
      </c>
      <c r="C91" s="9" t="s">
        <v>2</v>
      </c>
      <c r="D91" s="9" t="s">
        <v>8</v>
      </c>
      <c r="E91" s="10">
        <v>8320200</v>
      </c>
    </row>
    <row r="92" spans="1:5">
      <c r="A92" s="9">
        <v>2020</v>
      </c>
      <c r="B92" s="9">
        <v>1</v>
      </c>
      <c r="C92" s="9" t="s">
        <v>2</v>
      </c>
      <c r="D92" s="9" t="s">
        <v>9</v>
      </c>
      <c r="E92" s="10">
        <v>3451300</v>
      </c>
    </row>
    <row r="93" spans="1:5">
      <c r="A93" s="9">
        <v>2020</v>
      </c>
      <c r="B93" s="9">
        <v>1</v>
      </c>
      <c r="C93" s="9" t="s">
        <v>2</v>
      </c>
      <c r="D93" s="9" t="s">
        <v>10</v>
      </c>
      <c r="E93" s="10">
        <v>11833200</v>
      </c>
    </row>
    <row r="94" spans="1:5">
      <c r="A94" s="9">
        <v>2020</v>
      </c>
      <c r="B94" s="9">
        <v>1</v>
      </c>
      <c r="C94" s="9" t="s">
        <v>2</v>
      </c>
      <c r="D94" s="9" t="s">
        <v>11</v>
      </c>
      <c r="E94" s="10">
        <v>51056500</v>
      </c>
    </row>
    <row r="95" spans="1:5">
      <c r="A95" s="9">
        <v>2020</v>
      </c>
      <c r="B95" s="9">
        <v>1</v>
      </c>
      <c r="C95" s="9" t="s">
        <v>2</v>
      </c>
      <c r="D95" s="9" t="s">
        <v>12</v>
      </c>
      <c r="E95" s="10">
        <v>227500</v>
      </c>
    </row>
    <row r="96" spans="1:5">
      <c r="A96" s="9">
        <v>2020</v>
      </c>
      <c r="B96" s="9">
        <v>1</v>
      </c>
      <c r="C96" s="9" t="s">
        <v>2</v>
      </c>
      <c r="D96" s="9" t="s">
        <v>13</v>
      </c>
      <c r="E96" s="10">
        <v>20717000</v>
      </c>
    </row>
    <row r="97" spans="1:5">
      <c r="A97" s="9">
        <v>2020</v>
      </c>
      <c r="B97" s="9">
        <v>1</v>
      </c>
      <c r="C97" s="9" t="s">
        <v>2</v>
      </c>
      <c r="D97" s="9" t="s">
        <v>14</v>
      </c>
      <c r="E97" s="10">
        <v>2900</v>
      </c>
    </row>
    <row r="98" spans="1:5">
      <c r="A98" s="9">
        <v>2020</v>
      </c>
      <c r="B98" s="9">
        <v>1</v>
      </c>
      <c r="C98" s="9" t="s">
        <v>2</v>
      </c>
      <c r="D98" s="9" t="s">
        <v>15</v>
      </c>
      <c r="E98" s="10">
        <v>853200</v>
      </c>
    </row>
    <row r="99" spans="1:5">
      <c r="A99" s="9">
        <v>2020</v>
      </c>
      <c r="B99" s="9">
        <v>1</v>
      </c>
      <c r="C99" s="9" t="s">
        <v>2</v>
      </c>
      <c r="D99" s="9" t="s">
        <v>16</v>
      </c>
      <c r="E99" s="10">
        <v>15842700</v>
      </c>
    </row>
    <row r="100" spans="1:5">
      <c r="A100" s="9">
        <v>2020</v>
      </c>
      <c r="B100" s="9">
        <v>2</v>
      </c>
      <c r="C100" s="9" t="s">
        <v>2</v>
      </c>
      <c r="D100" s="9" t="s">
        <v>3</v>
      </c>
      <c r="E100" s="10">
        <v>225709700</v>
      </c>
    </row>
    <row r="101" spans="1:5">
      <c r="A101" s="9">
        <v>2020</v>
      </c>
      <c r="B101" s="9">
        <v>2</v>
      </c>
      <c r="C101" s="9" t="s">
        <v>2</v>
      </c>
      <c r="D101" s="9" t="s">
        <v>4</v>
      </c>
      <c r="E101" s="10">
        <v>107922200</v>
      </c>
    </row>
    <row r="102" spans="1:5">
      <c r="A102" s="9">
        <v>2020</v>
      </c>
      <c r="B102" s="9">
        <v>2</v>
      </c>
      <c r="C102" s="9" t="s">
        <v>2</v>
      </c>
      <c r="D102" s="9" t="s">
        <v>5</v>
      </c>
      <c r="E102" s="10">
        <v>5609700</v>
      </c>
    </row>
    <row r="103" spans="1:5">
      <c r="A103" s="9">
        <v>2020</v>
      </c>
      <c r="B103" s="9">
        <v>2</v>
      </c>
      <c r="C103" s="9" t="s">
        <v>2</v>
      </c>
      <c r="D103" s="9" t="s">
        <v>6</v>
      </c>
      <c r="E103" s="10">
        <v>697700</v>
      </c>
    </row>
    <row r="104" spans="1:5">
      <c r="A104" s="9">
        <v>2020</v>
      </c>
      <c r="B104" s="9">
        <v>2</v>
      </c>
      <c r="C104" s="9" t="s">
        <v>2</v>
      </c>
      <c r="D104" s="9" t="s">
        <v>7</v>
      </c>
      <c r="E104" s="10">
        <v>10159800</v>
      </c>
    </row>
    <row r="105" spans="1:5">
      <c r="A105" s="9">
        <v>2020</v>
      </c>
      <c r="B105" s="9">
        <v>2</v>
      </c>
      <c r="C105" s="9" t="s">
        <v>2</v>
      </c>
      <c r="D105" s="9" t="s">
        <v>8</v>
      </c>
      <c r="E105" s="10">
        <v>6916700</v>
      </c>
    </row>
    <row r="106" spans="1:5">
      <c r="A106" s="9">
        <v>2020</v>
      </c>
      <c r="B106" s="9">
        <v>2</v>
      </c>
      <c r="C106" s="9" t="s">
        <v>2</v>
      </c>
      <c r="D106" s="9" t="s">
        <v>9</v>
      </c>
      <c r="E106" s="10">
        <v>3625700</v>
      </c>
    </row>
    <row r="107" spans="1:5">
      <c r="A107" s="9">
        <v>2020</v>
      </c>
      <c r="B107" s="9">
        <v>2</v>
      </c>
      <c r="C107" s="9" t="s">
        <v>2</v>
      </c>
      <c r="D107" s="9" t="s">
        <v>10</v>
      </c>
      <c r="E107" s="10">
        <v>9656300</v>
      </c>
    </row>
    <row r="108" spans="1:5">
      <c r="A108" s="9">
        <v>2020</v>
      </c>
      <c r="B108" s="9">
        <v>2</v>
      </c>
      <c r="C108" s="9" t="s">
        <v>2</v>
      </c>
      <c r="D108" s="9" t="s">
        <v>11</v>
      </c>
      <c r="E108" s="10">
        <v>36583100</v>
      </c>
    </row>
    <row r="109" spans="1:5">
      <c r="A109" s="9">
        <v>2020</v>
      </c>
      <c r="B109" s="9">
        <v>2</v>
      </c>
      <c r="C109" s="9" t="s">
        <v>2</v>
      </c>
      <c r="D109" s="9" t="s">
        <v>12</v>
      </c>
      <c r="E109" s="10">
        <v>329400</v>
      </c>
    </row>
    <row r="110" spans="1:5">
      <c r="A110" s="9">
        <v>2020</v>
      </c>
      <c r="B110" s="9">
        <v>2</v>
      </c>
      <c r="C110" s="9" t="s">
        <v>2</v>
      </c>
      <c r="D110" s="9" t="s">
        <v>13</v>
      </c>
      <c r="E110" s="10">
        <v>11369100</v>
      </c>
    </row>
    <row r="111" spans="1:5">
      <c r="A111" s="9">
        <v>2020</v>
      </c>
      <c r="B111" s="9">
        <v>2</v>
      </c>
      <c r="C111" s="9" t="s">
        <v>2</v>
      </c>
      <c r="D111" s="9" t="s">
        <v>14</v>
      </c>
      <c r="E111" s="10">
        <v>2000</v>
      </c>
    </row>
    <row r="112" spans="1:5">
      <c r="A112" s="9">
        <v>2020</v>
      </c>
      <c r="B112" s="9">
        <v>2</v>
      </c>
      <c r="C112" s="9" t="s">
        <v>2</v>
      </c>
      <c r="D112" s="9" t="s">
        <v>15</v>
      </c>
      <c r="E112" s="10">
        <v>772200</v>
      </c>
    </row>
    <row r="113" spans="1:5">
      <c r="A113" s="9">
        <v>2020</v>
      </c>
      <c r="B113" s="9">
        <v>2</v>
      </c>
      <c r="C113" s="9" t="s">
        <v>2</v>
      </c>
      <c r="D113" s="9" t="s">
        <v>16</v>
      </c>
      <c r="E113" s="10">
        <v>17065700</v>
      </c>
    </row>
    <row r="114" spans="1:5">
      <c r="A114" s="9">
        <v>2020</v>
      </c>
      <c r="B114" s="9">
        <v>3</v>
      </c>
      <c r="C114" s="9" t="s">
        <v>2</v>
      </c>
      <c r="D114" s="9" t="s">
        <v>3</v>
      </c>
      <c r="E114" s="10">
        <v>220021100</v>
      </c>
    </row>
    <row r="115" spans="1:5">
      <c r="A115" s="9">
        <v>2020</v>
      </c>
      <c r="B115" s="9">
        <v>3</v>
      </c>
      <c r="C115" s="9" t="s">
        <v>2</v>
      </c>
      <c r="D115" s="9" t="s">
        <v>4</v>
      </c>
      <c r="E115" s="10">
        <v>109163200</v>
      </c>
    </row>
    <row r="116" spans="1:5">
      <c r="A116" s="9">
        <v>2020</v>
      </c>
      <c r="B116" s="9">
        <v>3</v>
      </c>
      <c r="C116" s="9" t="s">
        <v>2</v>
      </c>
      <c r="D116" s="9" t="s">
        <v>5</v>
      </c>
      <c r="E116" s="10">
        <v>6449600</v>
      </c>
    </row>
    <row r="117" spans="1:5">
      <c r="A117" s="9">
        <v>2020</v>
      </c>
      <c r="B117" s="9">
        <v>3</v>
      </c>
      <c r="C117" s="9" t="s">
        <v>2</v>
      </c>
      <c r="D117" s="9" t="s">
        <v>6</v>
      </c>
      <c r="E117" s="10">
        <v>695000</v>
      </c>
    </row>
    <row r="118" spans="1:5">
      <c r="A118" s="9">
        <v>2020</v>
      </c>
      <c r="B118" s="9">
        <v>3</v>
      </c>
      <c r="C118" s="9" t="s">
        <v>2</v>
      </c>
      <c r="D118" s="9" t="s">
        <v>7</v>
      </c>
      <c r="E118" s="10">
        <v>10086900</v>
      </c>
    </row>
    <row r="119" spans="1:5">
      <c r="A119" s="9">
        <v>2020</v>
      </c>
      <c r="B119" s="9">
        <v>3</v>
      </c>
      <c r="C119" s="9" t="s">
        <v>2</v>
      </c>
      <c r="D119" s="9" t="s">
        <v>8</v>
      </c>
      <c r="E119" s="10">
        <v>7185600</v>
      </c>
    </row>
    <row r="120" spans="1:5">
      <c r="A120" s="9">
        <v>2020</v>
      </c>
      <c r="B120" s="9">
        <v>3</v>
      </c>
      <c r="C120" s="9" t="s">
        <v>2</v>
      </c>
      <c r="D120" s="9" t="s">
        <v>9</v>
      </c>
      <c r="E120" s="10">
        <v>3627100</v>
      </c>
    </row>
    <row r="121" spans="1:5">
      <c r="A121" s="9">
        <v>2020</v>
      </c>
      <c r="B121" s="9">
        <v>3</v>
      </c>
      <c r="C121" s="9" t="s">
        <v>2</v>
      </c>
      <c r="D121" s="9" t="s">
        <v>10</v>
      </c>
      <c r="E121" s="10">
        <v>9433200</v>
      </c>
    </row>
    <row r="122" spans="1:5">
      <c r="A122" s="9">
        <v>2020</v>
      </c>
      <c r="B122" s="9">
        <v>3</v>
      </c>
      <c r="C122" s="9" t="s">
        <v>2</v>
      </c>
      <c r="D122" s="9" t="s">
        <v>11</v>
      </c>
      <c r="E122" s="10">
        <v>39016900</v>
      </c>
    </row>
    <row r="123" spans="1:5">
      <c r="A123" s="9">
        <v>2020</v>
      </c>
      <c r="B123" s="9">
        <v>3</v>
      </c>
      <c r="C123" s="9" t="s">
        <v>2</v>
      </c>
      <c r="D123" s="9" t="s">
        <v>12</v>
      </c>
      <c r="E123" s="10">
        <v>311700</v>
      </c>
    </row>
    <row r="124" spans="1:5">
      <c r="A124" s="9">
        <v>2020</v>
      </c>
      <c r="B124" s="9">
        <v>3</v>
      </c>
      <c r="C124" s="9" t="s">
        <v>2</v>
      </c>
      <c r="D124" s="9" t="s">
        <v>13</v>
      </c>
      <c r="E124" s="10">
        <v>10064400</v>
      </c>
    </row>
    <row r="125" spans="1:5">
      <c r="A125" s="9">
        <v>2020</v>
      </c>
      <c r="B125" s="9">
        <v>3</v>
      </c>
      <c r="C125" s="9" t="s">
        <v>2</v>
      </c>
      <c r="D125" s="9" t="s">
        <v>14</v>
      </c>
      <c r="E125" s="10">
        <v>2500</v>
      </c>
    </row>
    <row r="126" spans="1:5">
      <c r="A126" s="9">
        <v>2020</v>
      </c>
      <c r="B126" s="9">
        <v>3</v>
      </c>
      <c r="C126" s="9" t="s">
        <v>2</v>
      </c>
      <c r="D126" s="9" t="s">
        <v>15</v>
      </c>
      <c r="E126" s="10">
        <v>917000</v>
      </c>
    </row>
    <row r="127" spans="1:5">
      <c r="A127" s="9">
        <v>2020</v>
      </c>
      <c r="B127" s="9">
        <v>3</v>
      </c>
      <c r="C127" s="9" t="s">
        <v>2</v>
      </c>
      <c r="D127" s="9" t="s">
        <v>16</v>
      </c>
      <c r="E127" s="10">
        <v>16881900</v>
      </c>
    </row>
    <row r="128" spans="1:5">
      <c r="A128" s="9">
        <v>2020</v>
      </c>
      <c r="B128" s="9">
        <v>4</v>
      </c>
      <c r="C128" s="9" t="s">
        <v>2</v>
      </c>
      <c r="D128" s="9" t="s">
        <v>3</v>
      </c>
      <c r="E128" s="10">
        <v>256264700</v>
      </c>
    </row>
    <row r="129" spans="1:5">
      <c r="A129" s="9">
        <v>2020</v>
      </c>
      <c r="B129" s="9">
        <v>4</v>
      </c>
      <c r="C129" s="9" t="s">
        <v>2</v>
      </c>
      <c r="D129" s="9" t="s">
        <v>4</v>
      </c>
      <c r="E129" s="10">
        <v>93539000</v>
      </c>
    </row>
    <row r="130" spans="1:5">
      <c r="A130" s="9">
        <v>2020</v>
      </c>
      <c r="B130" s="9">
        <v>4</v>
      </c>
      <c r="C130" s="9" t="s">
        <v>2</v>
      </c>
      <c r="D130" s="9" t="s">
        <v>5</v>
      </c>
      <c r="E130" s="10">
        <v>6862300</v>
      </c>
    </row>
    <row r="131" spans="1:5">
      <c r="A131" s="9">
        <v>2020</v>
      </c>
      <c r="B131" s="9">
        <v>4</v>
      </c>
      <c r="C131" s="9" t="s">
        <v>2</v>
      </c>
      <c r="D131" s="9" t="s">
        <v>6</v>
      </c>
      <c r="E131" s="10">
        <v>618700</v>
      </c>
    </row>
    <row r="132" spans="1:5">
      <c r="A132" s="9">
        <v>2020</v>
      </c>
      <c r="B132" s="9">
        <v>4</v>
      </c>
      <c r="C132" s="9" t="s">
        <v>2</v>
      </c>
      <c r="D132" s="9" t="s">
        <v>7</v>
      </c>
      <c r="E132" s="10">
        <v>10838600</v>
      </c>
    </row>
    <row r="133" spans="1:5">
      <c r="A133" s="9">
        <v>2020</v>
      </c>
      <c r="B133" s="9">
        <v>4</v>
      </c>
      <c r="C133" s="9" t="s">
        <v>2</v>
      </c>
      <c r="D133" s="9" t="s">
        <v>8</v>
      </c>
      <c r="E133" s="10">
        <v>6276800</v>
      </c>
    </row>
    <row r="134" spans="1:5">
      <c r="A134" s="9">
        <v>2020</v>
      </c>
      <c r="B134" s="9">
        <v>4</v>
      </c>
      <c r="C134" s="9" t="s">
        <v>2</v>
      </c>
      <c r="D134" s="9" t="s">
        <v>9</v>
      </c>
      <c r="E134" s="10">
        <v>2335300</v>
      </c>
    </row>
    <row r="135" spans="1:5">
      <c r="A135" s="9">
        <v>2020</v>
      </c>
      <c r="B135" s="9">
        <v>4</v>
      </c>
      <c r="C135" s="9" t="s">
        <v>2</v>
      </c>
      <c r="D135" s="9" t="s">
        <v>10</v>
      </c>
      <c r="E135" s="10">
        <v>10839500</v>
      </c>
    </row>
    <row r="136" spans="1:5">
      <c r="A136" s="9">
        <v>2020</v>
      </c>
      <c r="B136" s="9">
        <v>4</v>
      </c>
      <c r="C136" s="9" t="s">
        <v>2</v>
      </c>
      <c r="D136" s="9" t="s">
        <v>11</v>
      </c>
      <c r="E136" s="10">
        <v>35577400</v>
      </c>
    </row>
    <row r="137" spans="1:5">
      <c r="A137" s="9">
        <v>2020</v>
      </c>
      <c r="B137" s="9">
        <v>4</v>
      </c>
      <c r="C137" s="9" t="s">
        <v>2</v>
      </c>
      <c r="D137" s="9" t="s">
        <v>12</v>
      </c>
      <c r="E137" s="10">
        <v>243700</v>
      </c>
    </row>
    <row r="138" spans="1:5">
      <c r="A138" s="9">
        <v>2020</v>
      </c>
      <c r="B138" s="9">
        <v>4</v>
      </c>
      <c r="C138" s="9" t="s">
        <v>2</v>
      </c>
      <c r="D138" s="9" t="s">
        <v>13</v>
      </c>
      <c r="E138" s="10">
        <v>10371700</v>
      </c>
    </row>
    <row r="139" spans="1:5">
      <c r="A139" s="9">
        <v>2020</v>
      </c>
      <c r="B139" s="9">
        <v>4</v>
      </c>
      <c r="C139" s="9" t="s">
        <v>2</v>
      </c>
      <c r="D139" s="9" t="s">
        <v>14</v>
      </c>
      <c r="E139" s="10">
        <v>2400</v>
      </c>
    </row>
    <row r="140" spans="1:5">
      <c r="A140" s="9">
        <v>2020</v>
      </c>
      <c r="B140" s="9">
        <v>4</v>
      </c>
      <c r="C140" s="9" t="s">
        <v>2</v>
      </c>
      <c r="D140" s="9" t="s">
        <v>15</v>
      </c>
      <c r="E140" s="10">
        <v>742800</v>
      </c>
    </row>
    <row r="141" spans="1:5">
      <c r="A141" s="9">
        <v>2020</v>
      </c>
      <c r="B141" s="9">
        <v>4</v>
      </c>
      <c r="C141" s="9" t="s">
        <v>2</v>
      </c>
      <c r="D141" s="9" t="s">
        <v>16</v>
      </c>
      <c r="E141" s="10">
        <v>17449200</v>
      </c>
    </row>
    <row r="142" spans="1:5">
      <c r="A142" s="9">
        <v>2020</v>
      </c>
      <c r="B142" s="9">
        <v>5</v>
      </c>
      <c r="C142" s="9" t="s">
        <v>2</v>
      </c>
      <c r="D142" s="9" t="s">
        <v>3</v>
      </c>
      <c r="E142" s="10">
        <v>251982000</v>
      </c>
    </row>
    <row r="143" spans="1:5">
      <c r="A143" s="9">
        <v>2020</v>
      </c>
      <c r="B143" s="9">
        <v>5</v>
      </c>
      <c r="C143" s="9" t="s">
        <v>2</v>
      </c>
      <c r="D143" s="9" t="s">
        <v>4</v>
      </c>
      <c r="E143" s="10">
        <v>93305600</v>
      </c>
    </row>
    <row r="144" spans="1:5">
      <c r="A144" s="9">
        <v>2020</v>
      </c>
      <c r="B144" s="9">
        <v>5</v>
      </c>
      <c r="C144" s="9" t="s">
        <v>2</v>
      </c>
      <c r="D144" s="9" t="s">
        <v>5</v>
      </c>
      <c r="E144" s="10">
        <v>6413500</v>
      </c>
    </row>
    <row r="145" spans="1:5">
      <c r="A145" s="9">
        <v>2020</v>
      </c>
      <c r="B145" s="9">
        <v>5</v>
      </c>
      <c r="C145" s="9" t="s">
        <v>2</v>
      </c>
      <c r="D145" s="9" t="s">
        <v>6</v>
      </c>
      <c r="E145" s="10">
        <v>692200</v>
      </c>
    </row>
    <row r="146" spans="1:5">
      <c r="A146" s="9">
        <v>2020</v>
      </c>
      <c r="B146" s="9">
        <v>5</v>
      </c>
      <c r="C146" s="9" t="s">
        <v>2</v>
      </c>
      <c r="D146" s="9" t="s">
        <v>7</v>
      </c>
      <c r="E146" s="10">
        <v>11453900</v>
      </c>
    </row>
    <row r="147" spans="1:5">
      <c r="A147" s="9">
        <v>2020</v>
      </c>
      <c r="B147" s="9">
        <v>5</v>
      </c>
      <c r="C147" s="9" t="s">
        <v>2</v>
      </c>
      <c r="D147" s="9" t="s">
        <v>8</v>
      </c>
      <c r="E147" s="10">
        <v>9633100</v>
      </c>
    </row>
    <row r="148" spans="1:5">
      <c r="A148" s="9">
        <v>2020</v>
      </c>
      <c r="B148" s="9">
        <v>5</v>
      </c>
      <c r="C148" s="9" t="s">
        <v>2</v>
      </c>
      <c r="D148" s="9" t="s">
        <v>9</v>
      </c>
      <c r="E148" s="10">
        <v>1330500</v>
      </c>
    </row>
    <row r="149" spans="1:5">
      <c r="A149" s="9">
        <v>2020</v>
      </c>
      <c r="B149" s="9">
        <v>5</v>
      </c>
      <c r="C149" s="9" t="s">
        <v>2</v>
      </c>
      <c r="D149" s="9" t="s">
        <v>10</v>
      </c>
      <c r="E149" s="10">
        <v>10314300</v>
      </c>
    </row>
    <row r="150" spans="1:5">
      <c r="A150" s="9">
        <v>2020</v>
      </c>
      <c r="B150" s="9">
        <v>5</v>
      </c>
      <c r="C150" s="9" t="s">
        <v>2</v>
      </c>
      <c r="D150" s="9" t="s">
        <v>11</v>
      </c>
      <c r="E150" s="10">
        <v>31256700</v>
      </c>
    </row>
    <row r="151" spans="1:5">
      <c r="A151" s="9">
        <v>2020</v>
      </c>
      <c r="B151" s="9">
        <v>5</v>
      </c>
      <c r="C151" s="9" t="s">
        <v>2</v>
      </c>
      <c r="D151" s="9" t="s">
        <v>12</v>
      </c>
      <c r="E151" s="10">
        <v>479200</v>
      </c>
    </row>
    <row r="152" spans="1:5">
      <c r="A152" s="9">
        <v>2020</v>
      </c>
      <c r="B152" s="9">
        <v>5</v>
      </c>
      <c r="C152" s="9" t="s">
        <v>2</v>
      </c>
      <c r="D152" s="9" t="s">
        <v>13</v>
      </c>
      <c r="E152" s="10">
        <v>7251600</v>
      </c>
    </row>
    <row r="153" spans="1:5">
      <c r="A153" s="9">
        <v>2020</v>
      </c>
      <c r="B153" s="9">
        <v>5</v>
      </c>
      <c r="C153" s="9" t="s">
        <v>2</v>
      </c>
      <c r="D153" s="9" t="s">
        <v>14</v>
      </c>
      <c r="E153" s="10">
        <v>3000</v>
      </c>
    </row>
    <row r="154" spans="1:5">
      <c r="A154" s="9">
        <v>2020</v>
      </c>
      <c r="B154" s="9">
        <v>5</v>
      </c>
      <c r="C154" s="9" t="s">
        <v>2</v>
      </c>
      <c r="D154" s="9" t="s">
        <v>15</v>
      </c>
      <c r="E154" s="10">
        <v>616200</v>
      </c>
    </row>
    <row r="155" spans="1:5">
      <c r="A155" s="9">
        <v>2020</v>
      </c>
      <c r="B155" s="9">
        <v>5</v>
      </c>
      <c r="C155" s="9" t="s">
        <v>2</v>
      </c>
      <c r="D155" s="9" t="s">
        <v>16</v>
      </c>
      <c r="E155" s="10">
        <v>15164000</v>
      </c>
    </row>
    <row r="156" spans="1:5">
      <c r="A156" s="9">
        <v>2020</v>
      </c>
      <c r="B156" s="9">
        <v>6</v>
      </c>
      <c r="C156" s="9" t="s">
        <v>2</v>
      </c>
      <c r="D156" s="9" t="s">
        <v>3</v>
      </c>
      <c r="E156" s="10">
        <v>261125700</v>
      </c>
    </row>
    <row r="157" spans="1:5">
      <c r="A157" s="9">
        <v>2020</v>
      </c>
      <c r="B157" s="9">
        <v>6</v>
      </c>
      <c r="C157" s="9" t="s">
        <v>2</v>
      </c>
      <c r="D157" s="9" t="s">
        <v>4</v>
      </c>
      <c r="E157" s="10">
        <v>101665300</v>
      </c>
    </row>
    <row r="158" spans="1:5">
      <c r="A158" s="9">
        <v>2020</v>
      </c>
      <c r="B158" s="9">
        <v>6</v>
      </c>
      <c r="C158" s="9" t="s">
        <v>2</v>
      </c>
      <c r="D158" s="9" t="s">
        <v>5</v>
      </c>
      <c r="E158" s="10">
        <v>6836400</v>
      </c>
    </row>
    <row r="159" spans="1:5">
      <c r="A159" s="9">
        <v>2020</v>
      </c>
      <c r="B159" s="9">
        <v>6</v>
      </c>
      <c r="C159" s="9" t="s">
        <v>2</v>
      </c>
      <c r="D159" s="9" t="s">
        <v>6</v>
      </c>
      <c r="E159" s="10">
        <v>662200</v>
      </c>
    </row>
    <row r="160" spans="1:5">
      <c r="A160" s="9">
        <v>2020</v>
      </c>
      <c r="B160" s="9">
        <v>6</v>
      </c>
      <c r="C160" s="9" t="s">
        <v>2</v>
      </c>
      <c r="D160" s="9" t="s">
        <v>7</v>
      </c>
      <c r="E160" s="10">
        <v>11969100</v>
      </c>
    </row>
    <row r="161" spans="1:5">
      <c r="A161" s="9">
        <v>2020</v>
      </c>
      <c r="B161" s="9">
        <v>6</v>
      </c>
      <c r="C161" s="9" t="s">
        <v>2</v>
      </c>
      <c r="D161" s="9" t="s">
        <v>8</v>
      </c>
      <c r="E161" s="10">
        <v>6399000</v>
      </c>
    </row>
    <row r="162" spans="1:5">
      <c r="A162" s="9">
        <v>2020</v>
      </c>
      <c r="B162" s="9">
        <v>6</v>
      </c>
      <c r="C162" s="9" t="s">
        <v>2</v>
      </c>
      <c r="D162" s="9" t="s">
        <v>9</v>
      </c>
      <c r="E162" s="10">
        <v>1522700</v>
      </c>
    </row>
    <row r="163" spans="1:5">
      <c r="A163" s="9">
        <v>2020</v>
      </c>
      <c r="B163" s="9">
        <v>6</v>
      </c>
      <c r="C163" s="9" t="s">
        <v>2</v>
      </c>
      <c r="D163" s="9" t="s">
        <v>10</v>
      </c>
      <c r="E163" s="10">
        <v>10825500</v>
      </c>
    </row>
    <row r="164" spans="1:5">
      <c r="A164" s="9">
        <v>2020</v>
      </c>
      <c r="B164" s="9">
        <v>6</v>
      </c>
      <c r="C164" s="9" t="s">
        <v>2</v>
      </c>
      <c r="D164" s="9" t="s">
        <v>11</v>
      </c>
      <c r="E164" s="10">
        <v>46969400</v>
      </c>
    </row>
    <row r="165" spans="1:5">
      <c r="A165" s="9">
        <v>2020</v>
      </c>
      <c r="B165" s="9">
        <v>6</v>
      </c>
      <c r="C165" s="9" t="s">
        <v>2</v>
      </c>
      <c r="D165" s="9" t="s">
        <v>12</v>
      </c>
      <c r="E165" s="10">
        <v>603000</v>
      </c>
    </row>
    <row r="166" spans="1:5">
      <c r="A166" s="9">
        <v>2020</v>
      </c>
      <c r="B166" s="9">
        <v>6</v>
      </c>
      <c r="C166" s="9" t="s">
        <v>2</v>
      </c>
      <c r="D166" s="9" t="s">
        <v>13</v>
      </c>
      <c r="E166" s="10">
        <v>8710700</v>
      </c>
    </row>
    <row r="167" spans="1:5">
      <c r="A167" s="9">
        <v>2020</v>
      </c>
      <c r="B167" s="9">
        <v>6</v>
      </c>
      <c r="C167" s="9" t="s">
        <v>2</v>
      </c>
      <c r="D167" s="9" t="s">
        <v>14</v>
      </c>
      <c r="E167" s="10">
        <v>2800</v>
      </c>
    </row>
    <row r="168" spans="1:5">
      <c r="A168" s="9">
        <v>2020</v>
      </c>
      <c r="B168" s="9">
        <v>6</v>
      </c>
      <c r="C168" s="9" t="s">
        <v>2</v>
      </c>
      <c r="D168" s="9" t="s">
        <v>15</v>
      </c>
      <c r="E168" s="10">
        <v>815400</v>
      </c>
    </row>
    <row r="169" spans="1:5">
      <c r="A169" s="9">
        <v>2020</v>
      </c>
      <c r="B169" s="9">
        <v>6</v>
      </c>
      <c r="C169" s="9" t="s">
        <v>2</v>
      </c>
      <c r="D169" s="9" t="s">
        <v>16</v>
      </c>
      <c r="E169" s="10">
        <v>16631300</v>
      </c>
    </row>
    <row r="170" spans="1:5">
      <c r="A170">
        <v>2020</v>
      </c>
      <c r="B170">
        <v>7</v>
      </c>
      <c r="C170" t="s">
        <v>2</v>
      </c>
      <c r="D170" t="s">
        <v>3</v>
      </c>
      <c r="E170" s="3">
        <v>267935100</v>
      </c>
    </row>
    <row r="171" spans="1:5">
      <c r="A171">
        <v>2020</v>
      </c>
      <c r="B171">
        <v>7</v>
      </c>
      <c r="C171" t="s">
        <v>2</v>
      </c>
      <c r="D171" t="s">
        <v>4</v>
      </c>
      <c r="E171" s="3">
        <v>114175500</v>
      </c>
    </row>
    <row r="172" spans="1:5">
      <c r="A172">
        <v>2020</v>
      </c>
      <c r="B172">
        <v>7</v>
      </c>
      <c r="C172" t="s">
        <v>2</v>
      </c>
      <c r="D172" t="s">
        <v>5</v>
      </c>
      <c r="E172" s="3">
        <v>6961400</v>
      </c>
    </row>
    <row r="173" spans="1:5">
      <c r="A173">
        <v>2020</v>
      </c>
      <c r="B173">
        <v>7</v>
      </c>
      <c r="C173" t="s">
        <v>2</v>
      </c>
      <c r="D173" t="s">
        <v>6</v>
      </c>
      <c r="E173" s="3">
        <v>839200</v>
      </c>
    </row>
    <row r="174" spans="1:5">
      <c r="A174">
        <v>2020</v>
      </c>
      <c r="B174">
        <v>7</v>
      </c>
      <c r="C174" t="s">
        <v>2</v>
      </c>
      <c r="D174" t="s">
        <v>7</v>
      </c>
      <c r="E174" s="3">
        <v>12681700</v>
      </c>
    </row>
    <row r="175" spans="1:5">
      <c r="A175">
        <v>2020</v>
      </c>
      <c r="B175">
        <v>7</v>
      </c>
      <c r="C175" t="s">
        <v>2</v>
      </c>
      <c r="D175" t="s">
        <v>8</v>
      </c>
      <c r="E175" s="3">
        <v>7392800</v>
      </c>
    </row>
    <row r="176" spans="1:5">
      <c r="A176">
        <v>2020</v>
      </c>
      <c r="B176">
        <v>7</v>
      </c>
      <c r="C176" t="s">
        <v>2</v>
      </c>
      <c r="D176" t="s">
        <v>9</v>
      </c>
      <c r="E176" s="3">
        <v>1875500</v>
      </c>
    </row>
    <row r="177" spans="1:5">
      <c r="A177">
        <v>2020</v>
      </c>
      <c r="B177">
        <v>7</v>
      </c>
      <c r="C177" t="s">
        <v>2</v>
      </c>
      <c r="D177" t="s">
        <v>10</v>
      </c>
      <c r="E177" s="3">
        <v>11298800</v>
      </c>
    </row>
    <row r="178" spans="1:5">
      <c r="A178">
        <v>2020</v>
      </c>
      <c r="B178">
        <v>7</v>
      </c>
      <c r="C178" t="s">
        <v>2</v>
      </c>
      <c r="D178" t="s">
        <v>11</v>
      </c>
      <c r="E178" s="3">
        <v>42688500</v>
      </c>
    </row>
    <row r="179" spans="1:5">
      <c r="A179">
        <v>2020</v>
      </c>
      <c r="B179">
        <v>7</v>
      </c>
      <c r="C179" t="s">
        <v>2</v>
      </c>
      <c r="D179" t="s">
        <v>12</v>
      </c>
      <c r="E179" s="3">
        <v>823300</v>
      </c>
    </row>
    <row r="180" spans="1:5">
      <c r="A180">
        <v>2020</v>
      </c>
      <c r="B180">
        <v>7</v>
      </c>
      <c r="C180" t="s">
        <v>2</v>
      </c>
      <c r="D180" t="s">
        <v>13</v>
      </c>
      <c r="E180" s="3">
        <v>9594700</v>
      </c>
    </row>
    <row r="181" spans="1:5">
      <c r="A181">
        <v>2020</v>
      </c>
      <c r="B181">
        <v>7</v>
      </c>
      <c r="C181" t="s">
        <v>2</v>
      </c>
      <c r="D181" t="s">
        <v>14</v>
      </c>
      <c r="E181" s="3">
        <v>3000</v>
      </c>
    </row>
    <row r="182" spans="1:5">
      <c r="A182">
        <v>2020</v>
      </c>
      <c r="B182">
        <v>7</v>
      </c>
      <c r="C182" t="s">
        <v>2</v>
      </c>
      <c r="D182" t="s">
        <v>15</v>
      </c>
      <c r="E182" s="3">
        <v>914300</v>
      </c>
    </row>
    <row r="183" spans="1:5">
      <c r="A183">
        <v>2020</v>
      </c>
      <c r="B183">
        <v>7</v>
      </c>
      <c r="C183" t="s">
        <v>2</v>
      </c>
      <c r="D183" t="s">
        <v>16</v>
      </c>
      <c r="E183" s="3">
        <v>14517900</v>
      </c>
    </row>
    <row r="184" spans="1:5">
      <c r="A184">
        <v>2020</v>
      </c>
      <c r="B184">
        <v>8</v>
      </c>
      <c r="C184" t="s">
        <v>2</v>
      </c>
      <c r="D184" t="s">
        <v>3</v>
      </c>
      <c r="E184" s="3">
        <v>287546600</v>
      </c>
    </row>
    <row r="185" spans="1:5">
      <c r="A185">
        <v>2020</v>
      </c>
      <c r="B185">
        <v>8</v>
      </c>
      <c r="C185" t="s">
        <v>2</v>
      </c>
      <c r="D185" t="s">
        <v>4</v>
      </c>
      <c r="E185" s="3">
        <v>137537700</v>
      </c>
    </row>
    <row r="186" spans="1:5">
      <c r="A186">
        <v>2020</v>
      </c>
      <c r="B186">
        <v>8</v>
      </c>
      <c r="C186" t="s">
        <v>2</v>
      </c>
      <c r="D186" t="s">
        <v>5</v>
      </c>
      <c r="E186" s="3">
        <v>8847600</v>
      </c>
    </row>
    <row r="187" spans="1:5">
      <c r="A187">
        <v>2020</v>
      </c>
      <c r="B187">
        <v>8</v>
      </c>
      <c r="C187" t="s">
        <v>2</v>
      </c>
      <c r="D187" t="s">
        <v>6</v>
      </c>
      <c r="E187" s="3">
        <v>901500</v>
      </c>
    </row>
    <row r="188" spans="1:5">
      <c r="A188">
        <v>2020</v>
      </c>
      <c r="B188">
        <v>8</v>
      </c>
      <c r="C188" t="s">
        <v>2</v>
      </c>
      <c r="D188" t="s">
        <v>7</v>
      </c>
      <c r="E188" s="3">
        <v>14278300</v>
      </c>
    </row>
    <row r="189" spans="1:5">
      <c r="A189">
        <v>2020</v>
      </c>
      <c r="B189">
        <v>8</v>
      </c>
      <c r="C189" t="s">
        <v>2</v>
      </c>
      <c r="D189" t="s">
        <v>8</v>
      </c>
      <c r="E189" s="3">
        <v>8618600</v>
      </c>
    </row>
    <row r="190" spans="1:5">
      <c r="A190">
        <v>2020</v>
      </c>
      <c r="B190">
        <v>8</v>
      </c>
      <c r="C190" t="s">
        <v>2</v>
      </c>
      <c r="D190" t="s">
        <v>9</v>
      </c>
      <c r="E190" s="3">
        <v>2603100</v>
      </c>
    </row>
    <row r="191" spans="1:5">
      <c r="A191">
        <v>2020</v>
      </c>
      <c r="B191">
        <v>8</v>
      </c>
      <c r="C191" t="s">
        <v>2</v>
      </c>
      <c r="D191" t="s">
        <v>10</v>
      </c>
      <c r="E191" s="3">
        <v>12214500</v>
      </c>
    </row>
    <row r="192" spans="1:5">
      <c r="A192">
        <v>2020</v>
      </c>
      <c r="B192">
        <v>8</v>
      </c>
      <c r="C192" t="s">
        <v>2</v>
      </c>
      <c r="D192" t="s">
        <v>11</v>
      </c>
      <c r="E192" s="3">
        <v>43247700</v>
      </c>
    </row>
    <row r="193" spans="1:5">
      <c r="A193">
        <v>2020</v>
      </c>
      <c r="B193">
        <v>8</v>
      </c>
      <c r="C193" t="s">
        <v>2</v>
      </c>
      <c r="D193" t="s">
        <v>12</v>
      </c>
      <c r="E193" s="3">
        <v>540200</v>
      </c>
    </row>
    <row r="194" spans="1:5">
      <c r="A194">
        <v>2020</v>
      </c>
      <c r="B194">
        <v>8</v>
      </c>
      <c r="C194" t="s">
        <v>2</v>
      </c>
      <c r="D194" t="s">
        <v>13</v>
      </c>
      <c r="E194" s="3">
        <v>11104700</v>
      </c>
    </row>
    <row r="195" spans="1:5">
      <c r="A195">
        <v>2020</v>
      </c>
      <c r="B195">
        <v>8</v>
      </c>
      <c r="C195" t="s">
        <v>2</v>
      </c>
      <c r="D195" t="s">
        <v>14</v>
      </c>
      <c r="E195" s="3">
        <v>3200</v>
      </c>
    </row>
    <row r="196" spans="1:5">
      <c r="A196">
        <v>2020</v>
      </c>
      <c r="B196">
        <v>8</v>
      </c>
      <c r="C196" t="s">
        <v>2</v>
      </c>
      <c r="D196" t="s">
        <v>15</v>
      </c>
      <c r="E196" s="3">
        <v>1075800</v>
      </c>
    </row>
    <row r="197" spans="1:5">
      <c r="A197">
        <v>2020</v>
      </c>
      <c r="B197">
        <v>8</v>
      </c>
      <c r="C197" t="s">
        <v>2</v>
      </c>
      <c r="D197" t="s">
        <v>16</v>
      </c>
      <c r="E197" s="3">
        <v>20002100</v>
      </c>
    </row>
    <row r="198" spans="1:5">
      <c r="A198">
        <v>2020</v>
      </c>
      <c r="B198">
        <v>9</v>
      </c>
      <c r="C198" t="s">
        <v>2</v>
      </c>
      <c r="D198" t="s">
        <v>3</v>
      </c>
      <c r="E198" s="3">
        <v>271072900</v>
      </c>
    </row>
    <row r="199" spans="1:5">
      <c r="A199">
        <v>2020</v>
      </c>
      <c r="B199">
        <v>9</v>
      </c>
      <c r="C199" t="s">
        <v>2</v>
      </c>
      <c r="D199" t="s">
        <v>4</v>
      </c>
      <c r="E199" s="3">
        <v>126071900</v>
      </c>
    </row>
    <row r="200" spans="1:5">
      <c r="A200">
        <v>2020</v>
      </c>
      <c r="B200">
        <v>9</v>
      </c>
      <c r="C200" t="s">
        <v>2</v>
      </c>
      <c r="D200" t="s">
        <v>5</v>
      </c>
      <c r="E200" s="3">
        <v>7779500</v>
      </c>
    </row>
    <row r="201" spans="1:5">
      <c r="A201">
        <v>2020</v>
      </c>
      <c r="B201">
        <v>9</v>
      </c>
      <c r="C201" t="s">
        <v>2</v>
      </c>
      <c r="D201" t="s">
        <v>6</v>
      </c>
      <c r="E201" s="3">
        <v>918300</v>
      </c>
    </row>
    <row r="202" spans="1:5">
      <c r="A202">
        <v>2020</v>
      </c>
      <c r="B202">
        <v>9</v>
      </c>
      <c r="C202" t="s">
        <v>2</v>
      </c>
      <c r="D202" t="s">
        <v>7</v>
      </c>
      <c r="E202" s="3">
        <v>13218400</v>
      </c>
    </row>
    <row r="203" spans="1:5">
      <c r="A203">
        <v>2020</v>
      </c>
      <c r="B203">
        <v>9</v>
      </c>
      <c r="C203" t="s">
        <v>2</v>
      </c>
      <c r="D203" t="s">
        <v>8</v>
      </c>
      <c r="E203" s="3">
        <v>8460400</v>
      </c>
    </row>
    <row r="204" spans="1:5">
      <c r="A204">
        <v>2020</v>
      </c>
      <c r="B204">
        <v>9</v>
      </c>
      <c r="C204" t="s">
        <v>2</v>
      </c>
      <c r="D204" t="s">
        <v>9</v>
      </c>
      <c r="E204" s="3">
        <v>2597600</v>
      </c>
    </row>
    <row r="205" spans="1:5">
      <c r="A205">
        <v>2020</v>
      </c>
      <c r="B205">
        <v>9</v>
      </c>
      <c r="C205" t="s">
        <v>2</v>
      </c>
      <c r="D205" t="s">
        <v>10</v>
      </c>
      <c r="E205" s="3">
        <v>11355500</v>
      </c>
    </row>
    <row r="206" spans="1:5">
      <c r="A206">
        <v>2020</v>
      </c>
      <c r="B206">
        <v>9</v>
      </c>
      <c r="C206" t="s">
        <v>2</v>
      </c>
      <c r="D206" t="s">
        <v>11</v>
      </c>
      <c r="E206" s="3">
        <v>37613400</v>
      </c>
    </row>
    <row r="207" spans="1:5">
      <c r="A207">
        <v>2020</v>
      </c>
      <c r="B207">
        <v>9</v>
      </c>
      <c r="C207" t="s">
        <v>2</v>
      </c>
      <c r="D207" t="s">
        <v>12</v>
      </c>
      <c r="E207" s="3">
        <v>542200</v>
      </c>
    </row>
    <row r="208" spans="1:5">
      <c r="A208">
        <v>2020</v>
      </c>
      <c r="B208">
        <v>9</v>
      </c>
      <c r="C208" t="s">
        <v>2</v>
      </c>
      <c r="D208" t="s">
        <v>13</v>
      </c>
      <c r="E208" s="3">
        <v>9343700</v>
      </c>
    </row>
    <row r="209" spans="1:5">
      <c r="A209">
        <v>2020</v>
      </c>
      <c r="B209">
        <v>9</v>
      </c>
      <c r="C209" t="s">
        <v>2</v>
      </c>
      <c r="D209" t="s">
        <v>14</v>
      </c>
      <c r="E209" s="3">
        <v>3200</v>
      </c>
    </row>
    <row r="210" spans="1:5">
      <c r="A210">
        <v>2020</v>
      </c>
      <c r="B210">
        <v>9</v>
      </c>
      <c r="C210" t="s">
        <v>2</v>
      </c>
      <c r="D210" t="s">
        <v>15</v>
      </c>
      <c r="E210" s="3">
        <v>1003700</v>
      </c>
    </row>
    <row r="211" spans="1:5">
      <c r="A211">
        <v>2020</v>
      </c>
      <c r="B211">
        <v>9</v>
      </c>
      <c r="C211" t="s">
        <v>2</v>
      </c>
      <c r="D211" t="s">
        <v>16</v>
      </c>
      <c r="E211" s="3">
        <v>16264000</v>
      </c>
    </row>
    <row r="212" spans="1:5">
      <c r="A212">
        <v>2020</v>
      </c>
      <c r="B212">
        <v>10</v>
      </c>
      <c r="C212" t="s">
        <v>2</v>
      </c>
      <c r="D212" t="s">
        <v>3</v>
      </c>
      <c r="E212" s="3">
        <v>278936400</v>
      </c>
    </row>
    <row r="213" spans="1:5">
      <c r="A213">
        <v>2020</v>
      </c>
      <c r="B213">
        <v>10</v>
      </c>
      <c r="C213" t="s">
        <v>2</v>
      </c>
      <c r="D213" t="s">
        <v>4</v>
      </c>
      <c r="E213" s="3">
        <v>128159600</v>
      </c>
    </row>
    <row r="214" spans="1:5">
      <c r="A214">
        <v>2020</v>
      </c>
      <c r="B214">
        <v>10</v>
      </c>
      <c r="C214" t="s">
        <v>2</v>
      </c>
      <c r="D214" t="s">
        <v>5</v>
      </c>
      <c r="E214" s="3">
        <v>9314800</v>
      </c>
    </row>
    <row r="215" spans="1:5">
      <c r="A215">
        <v>2020</v>
      </c>
      <c r="B215">
        <v>10</v>
      </c>
      <c r="C215" t="s">
        <v>2</v>
      </c>
      <c r="D215" t="s">
        <v>6</v>
      </c>
      <c r="E215" s="3">
        <v>758000</v>
      </c>
    </row>
    <row r="216" spans="1:5">
      <c r="A216">
        <v>2020</v>
      </c>
      <c r="B216">
        <v>10</v>
      </c>
      <c r="C216" t="s">
        <v>2</v>
      </c>
      <c r="D216" t="s">
        <v>7</v>
      </c>
      <c r="E216" s="3">
        <v>12905800</v>
      </c>
    </row>
    <row r="217" spans="1:5">
      <c r="A217">
        <v>2020</v>
      </c>
      <c r="B217">
        <v>10</v>
      </c>
      <c r="C217" t="s">
        <v>2</v>
      </c>
      <c r="D217" t="s">
        <v>8</v>
      </c>
      <c r="E217" s="3">
        <v>7939800</v>
      </c>
    </row>
    <row r="218" spans="1:5">
      <c r="A218">
        <v>2020</v>
      </c>
      <c r="B218">
        <v>10</v>
      </c>
      <c r="C218" t="s">
        <v>2</v>
      </c>
      <c r="D218" t="s">
        <v>9</v>
      </c>
      <c r="E218" s="3">
        <v>2686900</v>
      </c>
    </row>
    <row r="219" spans="1:5">
      <c r="A219">
        <v>2020</v>
      </c>
      <c r="B219">
        <v>10</v>
      </c>
      <c r="C219" t="s">
        <v>2</v>
      </c>
      <c r="D219" t="s">
        <v>10</v>
      </c>
      <c r="E219" s="3">
        <v>11763100</v>
      </c>
    </row>
    <row r="220" spans="1:5">
      <c r="A220">
        <v>2020</v>
      </c>
      <c r="B220">
        <v>10</v>
      </c>
      <c r="C220" t="s">
        <v>2</v>
      </c>
      <c r="D220" t="s">
        <v>11</v>
      </c>
      <c r="E220" s="3">
        <v>44115600</v>
      </c>
    </row>
    <row r="221" spans="1:5">
      <c r="A221">
        <v>2020</v>
      </c>
      <c r="B221">
        <v>10</v>
      </c>
      <c r="C221" t="s">
        <v>2</v>
      </c>
      <c r="D221" t="s">
        <v>12</v>
      </c>
      <c r="E221" s="3">
        <v>454700</v>
      </c>
    </row>
    <row r="222" spans="1:5">
      <c r="A222">
        <v>2020</v>
      </c>
      <c r="B222">
        <v>10</v>
      </c>
      <c r="C222" t="s">
        <v>2</v>
      </c>
      <c r="D222" t="s">
        <v>13</v>
      </c>
      <c r="E222" s="3">
        <v>8521400</v>
      </c>
    </row>
    <row r="223" spans="1:5">
      <c r="A223">
        <v>2020</v>
      </c>
      <c r="B223">
        <v>10</v>
      </c>
      <c r="C223" t="s">
        <v>2</v>
      </c>
      <c r="D223" t="s">
        <v>14</v>
      </c>
      <c r="E223" s="3">
        <v>3700</v>
      </c>
    </row>
    <row r="224" spans="1:5">
      <c r="A224">
        <v>2020</v>
      </c>
      <c r="B224">
        <v>10</v>
      </c>
      <c r="C224" t="s">
        <v>2</v>
      </c>
      <c r="D224" t="s">
        <v>15</v>
      </c>
      <c r="E224" s="3">
        <v>3128000</v>
      </c>
    </row>
    <row r="225" spans="1:5">
      <c r="A225">
        <v>2020</v>
      </c>
      <c r="B225">
        <v>10</v>
      </c>
      <c r="C225" t="s">
        <v>2</v>
      </c>
      <c r="D225" t="s">
        <v>16</v>
      </c>
      <c r="E225" s="3">
        <v>13288400</v>
      </c>
    </row>
    <row r="226" spans="1:5">
      <c r="A226" s="9">
        <v>2019</v>
      </c>
      <c r="B226" s="9">
        <v>7</v>
      </c>
      <c r="C226" s="9" t="s">
        <v>17</v>
      </c>
      <c r="D226" s="9" t="s">
        <v>16</v>
      </c>
      <c r="E226" s="10">
        <v>16181600</v>
      </c>
    </row>
    <row r="227" spans="1:5">
      <c r="A227" s="9">
        <v>2019</v>
      </c>
      <c r="B227" s="9">
        <v>8</v>
      </c>
      <c r="C227" s="9" t="s">
        <v>17</v>
      </c>
      <c r="D227" s="9" t="s">
        <v>16</v>
      </c>
      <c r="E227" s="10">
        <v>19542700</v>
      </c>
    </row>
    <row r="228" spans="1:5">
      <c r="A228" s="9">
        <v>2019</v>
      </c>
      <c r="B228" s="9">
        <v>9</v>
      </c>
      <c r="C228" s="9" t="s">
        <v>17</v>
      </c>
      <c r="D228" s="9" t="s">
        <v>16</v>
      </c>
      <c r="E228" s="10">
        <v>42947800</v>
      </c>
    </row>
    <row r="229" spans="1:5">
      <c r="A229" s="9">
        <v>2019</v>
      </c>
      <c r="B229" s="9">
        <v>10</v>
      </c>
      <c r="C229" s="9" t="s">
        <v>17</v>
      </c>
      <c r="D229" s="9" t="s">
        <v>16</v>
      </c>
      <c r="E229" s="10">
        <v>36648900</v>
      </c>
    </row>
    <row r="230" spans="1:5">
      <c r="A230" s="9">
        <v>2019</v>
      </c>
      <c r="B230" s="9">
        <v>11</v>
      </c>
      <c r="C230" s="9" t="s">
        <v>17</v>
      </c>
      <c r="D230" s="9" t="s">
        <v>16</v>
      </c>
      <c r="E230" s="10">
        <v>8668300</v>
      </c>
    </row>
    <row r="231" spans="1:5">
      <c r="A231" s="9">
        <v>2019</v>
      </c>
      <c r="B231" s="9">
        <v>12</v>
      </c>
      <c r="C231" s="9" t="s">
        <v>17</v>
      </c>
      <c r="D231" s="9" t="s">
        <v>16</v>
      </c>
      <c r="E231" s="10">
        <v>18068800</v>
      </c>
    </row>
    <row r="232" spans="1:5">
      <c r="A232" s="9">
        <v>2020</v>
      </c>
      <c r="B232" s="9">
        <v>1</v>
      </c>
      <c r="C232" s="9" t="s">
        <v>17</v>
      </c>
      <c r="D232" s="9" t="s">
        <v>16</v>
      </c>
      <c r="E232" s="10">
        <v>21636800</v>
      </c>
    </row>
    <row r="233" spans="1:5">
      <c r="A233" s="9">
        <v>2020</v>
      </c>
      <c r="B233" s="9">
        <v>2</v>
      </c>
      <c r="C233" s="9" t="s">
        <v>17</v>
      </c>
      <c r="D233" s="9" t="s">
        <v>16</v>
      </c>
      <c r="E233" s="10">
        <v>8607100</v>
      </c>
    </row>
    <row r="234" spans="1:5">
      <c r="A234" s="9">
        <v>2020</v>
      </c>
      <c r="B234" s="9">
        <v>3</v>
      </c>
      <c r="C234" s="9" t="s">
        <v>17</v>
      </c>
      <c r="D234" s="9" t="s">
        <v>16</v>
      </c>
      <c r="E234" s="10">
        <v>14355500</v>
      </c>
    </row>
    <row r="235" spans="1:5">
      <c r="A235" s="9">
        <v>2020</v>
      </c>
      <c r="B235" s="9">
        <v>4</v>
      </c>
      <c r="C235" s="9" t="s">
        <v>17</v>
      </c>
      <c r="D235" s="9" t="s">
        <v>16</v>
      </c>
      <c r="E235" s="10">
        <v>12724100</v>
      </c>
    </row>
    <row r="236" spans="1:5">
      <c r="A236" s="9">
        <v>2020</v>
      </c>
      <c r="B236" s="9">
        <v>5</v>
      </c>
      <c r="C236" s="9" t="s">
        <v>17</v>
      </c>
      <c r="D236" s="9" t="s">
        <v>16</v>
      </c>
      <c r="E236" s="10">
        <v>12826300</v>
      </c>
    </row>
    <row r="237" spans="1:5">
      <c r="A237" s="9">
        <v>2020</v>
      </c>
      <c r="B237" s="9">
        <v>6</v>
      </c>
      <c r="C237" s="9" t="s">
        <v>17</v>
      </c>
      <c r="D237" s="9" t="s">
        <v>16</v>
      </c>
      <c r="E237" s="10">
        <v>14848100</v>
      </c>
    </row>
    <row r="238" spans="1:5">
      <c r="A238">
        <v>2020</v>
      </c>
      <c r="B238">
        <v>7</v>
      </c>
      <c r="C238" t="s">
        <v>17</v>
      </c>
      <c r="D238" t="s">
        <v>16</v>
      </c>
      <c r="E238" s="3">
        <v>22857000</v>
      </c>
    </row>
    <row r="239" spans="1:5">
      <c r="A239">
        <v>2020</v>
      </c>
      <c r="B239">
        <v>8</v>
      </c>
      <c r="C239" t="s">
        <v>17</v>
      </c>
      <c r="D239" t="s">
        <v>16</v>
      </c>
      <c r="E239" s="3">
        <v>22128600</v>
      </c>
    </row>
    <row r="240" spans="1:5">
      <c r="A240">
        <v>2020</v>
      </c>
      <c r="B240">
        <v>9</v>
      </c>
      <c r="C240" t="s">
        <v>17</v>
      </c>
      <c r="D240" t="s">
        <v>16</v>
      </c>
      <c r="E240" s="3">
        <v>23810600</v>
      </c>
    </row>
    <row r="241" spans="1:5">
      <c r="A241">
        <v>2020</v>
      </c>
      <c r="B241">
        <v>10</v>
      </c>
      <c r="C241" t="s">
        <v>17</v>
      </c>
      <c r="D241" t="s">
        <v>16</v>
      </c>
      <c r="E241" s="3">
        <v>32483000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00A87962F1A54B802CF89CEC61A6AA" ma:contentTypeVersion="13" ma:contentTypeDescription="Create a new document." ma:contentTypeScope="" ma:versionID="2bfd9a787951ea27888ae844711134a4">
  <xsd:schema xmlns:xsd="http://www.w3.org/2001/XMLSchema" xmlns:xs="http://www.w3.org/2001/XMLSchema" xmlns:p="http://schemas.microsoft.com/office/2006/metadata/properties" xmlns:ns3="bb5c1414-0b52-4ff1-ad51-e88fe8c35c69" xmlns:ns4="2f4224b5-af9a-4927-bd11-0396c42993e8" targetNamespace="http://schemas.microsoft.com/office/2006/metadata/properties" ma:root="true" ma:fieldsID="6ff2df90c65bb8e06be2cc2ec9e01573" ns3:_="" ns4:_="">
    <xsd:import namespace="bb5c1414-0b52-4ff1-ad51-e88fe8c35c69"/>
    <xsd:import namespace="2f4224b5-af9a-4927-bd11-0396c42993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c1414-0b52-4ff1-ad51-e88fe8c35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224b5-af9a-4927-bd11-0396c42993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84C24D-707D-4113-B10A-43ED0D08A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c1414-0b52-4ff1-ad51-e88fe8c35c69"/>
    <ds:schemaRef ds:uri="2f4224b5-af9a-4927-bd11-0396c42993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7D2592-684A-4617-9E57-5354DA850BE7}">
  <ds:schemaRefs>
    <ds:schemaRef ds:uri="bb5c1414-0b52-4ff1-ad51-e88fe8c35c69"/>
    <ds:schemaRef ds:uri="http://purl.org/dc/elements/1.1/"/>
    <ds:schemaRef ds:uri="http://schemas.microsoft.com/office/2006/metadata/properties"/>
    <ds:schemaRef ds:uri="http://purl.org/dc/terms/"/>
    <ds:schemaRef ds:uri="2f4224b5-af9a-4927-bd11-0396c42993e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559CF3-C101-4DDA-B52D-2AA04D12E4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USAGE</vt:lpstr>
      <vt:lpstr>Usage PIVOT Table</vt:lpstr>
      <vt:lpstr>usage (raw)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NewDataSet</dc:title>
  <dc:creator>Jagt, Dave A.</dc:creator>
  <cp:lastModifiedBy>L Morgan</cp:lastModifiedBy>
  <dcterms:created xsi:type="dcterms:W3CDTF">2020-11-13T10:29:19Z</dcterms:created>
  <dcterms:modified xsi:type="dcterms:W3CDTF">2021-03-30T20:21:59Z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0x010100B200A87962F1A54B802CF89CEC61A6AA</vt:lpwstr>
  </property>
  <property fmtid="{D5CDD505-2E9C-101B-9397-08002B2CF9AE}" pid="3" name="{A44787D4-0540-4523-9961-78E4036D8C6D}">
    <vt:lpwstr>{A5E3CA3B-5762-40E6-B845-6F70BD496ED4}</vt:lpwstr>
  </property>
</Properties>
</file>