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ta site\June 2019\"/>
    </mc:Choice>
  </mc:AlternateContent>
  <xr:revisionPtr revIDLastSave="0" documentId="8_{A94B2EF7-FA4A-4963-A416-71FFA8831B49}" xr6:coauthVersionLast="36" xr6:coauthVersionMax="36" xr10:uidLastSave="{00000000-0000-0000-0000-000000000000}"/>
  <bookViews>
    <workbookView xWindow="-12" yWindow="-12" windowWidth="28836" windowHeight="6408" tabRatio="752" firstSheet="1" activeTab="6" xr2:uid="{00000000-000D-0000-FFFF-FFFF00000000}"/>
  </bookViews>
  <sheets>
    <sheet name="DATA - Bucks County" sheetId="1" r:id="rId1"/>
    <sheet name="DATA - Chester County" sheetId="2" r:id="rId2"/>
    <sheet name="DATA - Montgomery County" sheetId="4" r:id="rId3"/>
    <sheet name="DATA - Philadelphia" sheetId="5" r:id="rId4"/>
    <sheet name="RESOURCES - For Report" sheetId="6" r:id="rId5"/>
    <sheet name="RESOURCES - Full List" sheetId="7" r:id="rId6"/>
    <sheet name="PRIORITIZATION - Ranking Form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9" l="1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L303" i="7" l="1"/>
  <c r="L292" i="7"/>
  <c r="L290" i="7"/>
  <c r="L285" i="7"/>
  <c r="L250" i="7"/>
  <c r="L239" i="7"/>
  <c r="L238" i="7"/>
  <c r="L237" i="7"/>
  <c r="L175" i="7"/>
  <c r="AP79" i="4" l="1"/>
  <c r="AO79" i="4"/>
  <c r="AN79" i="4"/>
  <c r="X79" i="4"/>
  <c r="G60" i="1" l="1"/>
  <c r="X60" i="4"/>
  <c r="AO91" i="4" l="1"/>
  <c r="AN91" i="4"/>
  <c r="X91" i="4"/>
  <c r="G91" i="1"/>
  <c r="G84" i="1"/>
  <c r="AO81" i="4"/>
  <c r="AN81" i="4"/>
  <c r="G81" i="1"/>
  <c r="X82" i="4"/>
  <c r="X81" i="4"/>
  <c r="M46" i="2"/>
  <c r="M45" i="2"/>
  <c r="M44" i="2"/>
  <c r="L44" i="2"/>
  <c r="H46" i="2" l="1"/>
  <c r="D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Whitley</author>
  </authors>
  <commentList>
    <comment ref="W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Jessica Whitley: Includes portions of Montgomery County (18073).</t>
        </r>
        <r>
          <rPr>
            <sz val="9"/>
            <color indexed="81"/>
            <rFont val="Tahoma"/>
            <charset val="1"/>
          </rPr>
          <t xml:space="preserve"> </t>
        </r>
      </text>
    </comment>
    <comment ref="Y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Jessica Whitley:</t>
        </r>
        <r>
          <rPr>
            <sz val="9"/>
            <color indexed="81"/>
            <rFont val="Tahoma"/>
            <family val="2"/>
          </rPr>
          <t xml:space="preserve">
Includes portions of Montgomery County (18964, 18969).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Whitley</author>
  </authors>
  <commentList>
    <comment ref="W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Jessica Whitley: </t>
        </r>
        <r>
          <rPr>
            <sz val="9"/>
            <color indexed="81"/>
            <rFont val="Tahoma"/>
            <family val="2"/>
          </rPr>
          <t>Includes portions of Bucks County (18914).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Whitley</author>
  </authors>
  <commentList>
    <comment ref="R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Jessica Whitley:</t>
        </r>
        <r>
          <rPr>
            <sz val="9"/>
            <color indexed="81"/>
            <rFont val="Tahoma"/>
            <family val="2"/>
          </rPr>
          <t xml:space="preserve">
Includes portions of Bucks County (19020).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Choi</author>
    <author>tc={7F9A3B91-AFCB-4394-BB15-CC5579EA5A59}</author>
    <author>tc={88B52827-D388-4FEB-A98E-5664C872BCE4}</author>
    <author>tc={EE85C00E-5B8E-4105-84CE-F2E25CBC50E4}</author>
  </authors>
  <commentList>
    <comment ref="L23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Susan Choi:</t>
        </r>
        <r>
          <rPr>
            <sz val="9"/>
            <color indexed="81"/>
            <rFont val="Tahoma"/>
            <family val="2"/>
          </rPr>
          <t xml:space="preserve">
Added referrals from other locations (10)</t>
        </r>
      </text>
    </comment>
    <comment ref="L250" authorId="1" shapeId="0" xr:uid="{00000000-0006-0000-0500-000002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from duplicate listing
</t>
        </r>
      </text>
    </comment>
    <comment ref="L292" authorId="2" shapeId="0" xr:uid="{00000000-0006-0000-0500-000003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from duplicate listing
</t>
        </r>
      </text>
    </comment>
    <comment ref="L303" authorId="3" shapeId="0" xr:uid="{00000000-0006-0000-0500-000004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from duplicate listing
</t>
        </r>
      </text>
    </comment>
  </commentList>
</comments>
</file>

<file path=xl/sharedStrings.xml><?xml version="1.0" encoding="utf-8"?>
<sst xmlns="http://schemas.openxmlformats.org/spreadsheetml/2006/main" count="5836" uniqueCount="1396">
  <si>
    <t>Bucks County</t>
  </si>
  <si>
    <t>Quakertown/Pennsburg</t>
  </si>
  <si>
    <t>Age Distribution</t>
  </si>
  <si>
    <t>Percent Male Under 5</t>
  </si>
  <si>
    <t>Percent Male 5 to 9</t>
  </si>
  <si>
    <t>Percent Male 10 to 14</t>
  </si>
  <si>
    <t>Percent Male 15 to 19</t>
  </si>
  <si>
    <t>Percent Male 20 to 24</t>
  </si>
  <si>
    <t>Percent Male 25 to 29</t>
  </si>
  <si>
    <t>Percent Male 30 to 34</t>
  </si>
  <si>
    <t>Percent Male 35 to 39</t>
  </si>
  <si>
    <t>Percent Male 40 to 44</t>
  </si>
  <si>
    <t>Percent Male 45 to 49</t>
  </si>
  <si>
    <t>Percent Male 50 to 54</t>
  </si>
  <si>
    <t>Percent Male 55 to 59</t>
  </si>
  <si>
    <t>Percent Male 60 to 64</t>
  </si>
  <si>
    <t>Percent Male 65 to 69</t>
  </si>
  <si>
    <t>Percent Male 70 to 74</t>
  </si>
  <si>
    <t>Percent Male 75 to 79</t>
  </si>
  <si>
    <t>Percent Male 80 to 84</t>
  </si>
  <si>
    <t>Percent Male 85+</t>
  </si>
  <si>
    <t>Percent Female Under 5</t>
  </si>
  <si>
    <t>Percent Female 5 to 9</t>
  </si>
  <si>
    <t>Percent Female 10 to 14</t>
  </si>
  <si>
    <t>Percent Female 15 to 19</t>
  </si>
  <si>
    <t>Percent Female 20 to 24</t>
  </si>
  <si>
    <t>Percent Female 25 to 29</t>
  </si>
  <si>
    <t>Percent Female 30 to 34</t>
  </si>
  <si>
    <t>Percent Female 35 to 39</t>
  </si>
  <si>
    <t>Percent Female 40 to 44</t>
  </si>
  <si>
    <t>Percent Female 45 to 49</t>
  </si>
  <si>
    <t>Percent Female 50 to 54</t>
  </si>
  <si>
    <t>Percent Female 55 to 59</t>
  </si>
  <si>
    <t>Percent Female 60 to 64</t>
  </si>
  <si>
    <t>Percent Female 65 to 69</t>
  </si>
  <si>
    <t>Percent Female 70 yo 74</t>
  </si>
  <si>
    <t>Percent Female 75 to 79</t>
  </si>
  <si>
    <t>Percent Female 80 to 84</t>
  </si>
  <si>
    <t>Percent Female 85+</t>
  </si>
  <si>
    <t>Racial Composition</t>
  </si>
  <si>
    <t>Hispanic/Latino</t>
  </si>
  <si>
    <t>White, Non-Hispanic</t>
  </si>
  <si>
    <t>Black, Non-Hispanic</t>
  </si>
  <si>
    <t>Asian, Non-Hispanic</t>
  </si>
  <si>
    <t>Other Races</t>
  </si>
  <si>
    <t>Population</t>
  </si>
  <si>
    <t>Total Population, Male</t>
  </si>
  <si>
    <t>Total Population, Female</t>
  </si>
  <si>
    <t>Percent Foreign-born Residents</t>
  </si>
  <si>
    <t>Percent Foreign-born residents</t>
  </si>
  <si>
    <t>ABOUT THE COMMUNITY</t>
  </si>
  <si>
    <t>SUMMARY HEALTH MEASURES</t>
  </si>
  <si>
    <t>Mortality Rate</t>
  </si>
  <si>
    <t>Leading Causes of Death</t>
  </si>
  <si>
    <t>CHRONIC DISEASE &amp; SMOKING</t>
  </si>
  <si>
    <t>Premature Cardiovascular Disease Deaths</t>
  </si>
  <si>
    <t>Diabetes-related Hospitalization Rate</t>
  </si>
  <si>
    <t>Hypertension-Related Hospitalization Rate</t>
  </si>
  <si>
    <t>Major Cancer Mortality Rate</t>
  </si>
  <si>
    <t>Adult Smoking Rate</t>
  </si>
  <si>
    <t>INFANT AND CHILD HEALTH</t>
  </si>
  <si>
    <t>Infant Mortality Rate</t>
  </si>
  <si>
    <t>Percent of Preterm or LBW Births</t>
  </si>
  <si>
    <t>Asthma Hospitalizations, Children 2-14</t>
  </si>
  <si>
    <t>INJURIES</t>
  </si>
  <si>
    <t>ACCESS TO CARE</t>
  </si>
  <si>
    <t>Emergency Department Utilization</t>
  </si>
  <si>
    <t>SOCIAL AND ECONOMIC CONDITIONS</t>
  </si>
  <si>
    <t>Percent in Poverty</t>
  </si>
  <si>
    <t>Community Need Index Score</t>
  </si>
  <si>
    <t>Housing with Potential Lead Risk</t>
  </si>
  <si>
    <t>Households Receiving Food Assistance</t>
  </si>
  <si>
    <t>Chester County</t>
  </si>
  <si>
    <t>Honey Brook</t>
  </si>
  <si>
    <t>West Chester</t>
  </si>
  <si>
    <t>Montgomery County</t>
  </si>
  <si>
    <t>Norristown</t>
  </si>
  <si>
    <t>Willow Grove</t>
  </si>
  <si>
    <t>Far Northeast</t>
  </si>
  <si>
    <t>Lower Northeast</t>
  </si>
  <si>
    <t>River Wards Plus</t>
  </si>
  <si>
    <t>Northwest</t>
  </si>
  <si>
    <t>Far North</t>
  </si>
  <si>
    <t>North Philadelphia East</t>
  </si>
  <si>
    <t>North Philadelphia West</t>
  </si>
  <si>
    <t>Center City</t>
  </si>
  <si>
    <t>South Philadelphia West</t>
  </si>
  <si>
    <t>South Philadelphia East</t>
  </si>
  <si>
    <t>Southwest</t>
  </si>
  <si>
    <t>West</t>
  </si>
  <si>
    <t>Data Source</t>
  </si>
  <si>
    <t>Adults 19-64 Without Insurance</t>
  </si>
  <si>
    <t>Children &lt;19 Without Insurance</t>
  </si>
  <si>
    <t>Adults 19-64 with Medicaid</t>
  </si>
  <si>
    <t>Children &lt;19 with Public Insurance</t>
  </si>
  <si>
    <t>Excessive Housing Cost</t>
  </si>
  <si>
    <r>
      <t xml:space="preserve">Percent rent or mortgage </t>
    </r>
    <r>
      <rPr>
        <sz val="9"/>
        <color theme="1"/>
        <rFont val="Calibri"/>
        <family val="2"/>
      </rPr>
      <t>≥</t>
    </r>
    <r>
      <rPr>
        <sz val="9"/>
        <color theme="1"/>
        <rFont val="Calibri"/>
        <family val="2"/>
        <scheme val="minor"/>
      </rPr>
      <t>30% of income</t>
    </r>
  </si>
  <si>
    <t>Percent Speak English Less than "Very Well"</t>
  </si>
  <si>
    <t>Adult Obesity Prevalence</t>
  </si>
  <si>
    <t>Mammography Screening Rate</t>
  </si>
  <si>
    <t>Colorectal Cancer Screening Rate</t>
  </si>
  <si>
    <t>Adult Binge Drinking Rate</t>
  </si>
  <si>
    <t>Pedestrian and Bicycle Crash Rate</t>
  </si>
  <si>
    <r>
      <t xml:space="preserve">Percent households with rent or mortgage </t>
    </r>
    <r>
      <rPr>
        <sz val="9"/>
        <color theme="1"/>
        <rFont val="Calibri"/>
        <family val="2"/>
      </rPr>
      <t>≥</t>
    </r>
    <r>
      <rPr>
        <sz val="9"/>
        <color theme="1"/>
        <rFont val="Calibri"/>
        <family val="2"/>
        <scheme val="minor"/>
      </rPr>
      <t>30% of income</t>
    </r>
  </si>
  <si>
    <t>Current smoking rate</t>
  </si>
  <si>
    <t>Mammogram in past 2 years, ages 50-74</t>
  </si>
  <si>
    <t>Colonscopy or sigmoidoscopy in past 10 years, ages 50-74</t>
  </si>
  <si>
    <r>
      <t xml:space="preserve">Percent of households with rent or mortgage </t>
    </r>
    <r>
      <rPr>
        <sz val="9"/>
        <color theme="1"/>
        <rFont val="Calibri"/>
        <family val="2"/>
      </rPr>
      <t>≥</t>
    </r>
    <r>
      <rPr>
        <sz val="9"/>
        <color theme="1"/>
        <rFont val="Calibri"/>
        <family val="2"/>
        <scheme val="minor"/>
      </rPr>
      <t>30% of income</t>
    </r>
  </si>
  <si>
    <t>Philadelphia</t>
  </si>
  <si>
    <t>Total Population</t>
  </si>
  <si>
    <t>Hospitalizations per 100,000 residents</t>
  </si>
  <si>
    <t>Hospitalizations per 100,000 children 2-14</t>
  </si>
  <si>
    <t>Crashes per 100,000 residents</t>
  </si>
  <si>
    <t>PennDOT 2017</t>
  </si>
  <si>
    <t>Falls in Older Adults</t>
  </si>
  <si>
    <t>PHC4 2017</t>
  </si>
  <si>
    <t>4 (F) or 5 (M)+ drinks on one or more occasion in past month</t>
  </si>
  <si>
    <t>Food Insecurity</t>
  </si>
  <si>
    <t>Cut size of or skipped meals in last 12 months</t>
  </si>
  <si>
    <t>ACS 2013-2017 S0101</t>
  </si>
  <si>
    <t>ACS 2013-2017 DP05</t>
  </si>
  <si>
    <t>ACS 2013-2017 S0501</t>
  </si>
  <si>
    <t>ACS 2013-2017 DP02</t>
  </si>
  <si>
    <t>US News Healthiest Communities, 2015-2018 PHMC HHS</t>
  </si>
  <si>
    <t>2015-2018 PHMC HHS</t>
  </si>
  <si>
    <t>2018 PHMC HHS</t>
  </si>
  <si>
    <t>ACS 2013-2017 S2701</t>
  </si>
  <si>
    <t>ACS 2013-2017 S1701</t>
  </si>
  <si>
    <t>Truven Health Analytics</t>
  </si>
  <si>
    <t>&lt;2500 grams or before 37 weeks gestation</t>
  </si>
  <si>
    <t>Deaths before age 1 per 1,000 live births</t>
  </si>
  <si>
    <t>Late or Inadequate Prenatal Care</t>
  </si>
  <si>
    <t>Prenatal care initiation after 12 weeks gestation and/or fewer than 50% of recommended visits</t>
  </si>
  <si>
    <t>Cancer</t>
  </si>
  <si>
    <t>Cardiovascular disease</t>
  </si>
  <si>
    <t>Dementia</t>
  </si>
  <si>
    <t>Cerebrovascular diseases</t>
  </si>
  <si>
    <t>Chronic lower respiratory disease</t>
  </si>
  <si>
    <t>Alzheimer's Disease</t>
  </si>
  <si>
    <t>Drug overdose</t>
  </si>
  <si>
    <t>Homicide</t>
  </si>
  <si>
    <t>Deaths per 100,000 residents</t>
  </si>
  <si>
    <t>Age-adjusted deaths per 100,000 residents</t>
  </si>
  <si>
    <t>CVD deaths before age 75 per 100,000 residents</t>
  </si>
  <si>
    <t>Premature Cardiovascular Disease Mortality Rate</t>
  </si>
  <si>
    <t>Homicide Mortality Rate</t>
  </si>
  <si>
    <t>Drug Overdose Mortality Rate</t>
  </si>
  <si>
    <t>Suicide Mortality Rate</t>
  </si>
  <si>
    <t>Lung, breast, prostate, and colorectal cancer mortality per 100,000 residents</t>
  </si>
  <si>
    <t>Lung, breast, prostate, and colorectal cancer deaths per 100,000 residents</t>
  </si>
  <si>
    <t>Homicide deaths per 100,000 residents</t>
  </si>
  <si>
    <t>Drug overdose deaths per 100,000 residents</t>
  </si>
  <si>
    <t>Suicide deaths per 100,000 residents</t>
  </si>
  <si>
    <t>Hospitalizations per 100,000 65+ years of age</t>
  </si>
  <si>
    <t>2015-2017 PA DOH Vital Statistics</t>
  </si>
  <si>
    <t>ACS 2013-2017 S2704</t>
  </si>
  <si>
    <t>ACS 2013-2017 B25106</t>
  </si>
  <si>
    <t>ACS 2013-2017 B25034</t>
  </si>
  <si>
    <t>ACS 2013-2017 S2201</t>
  </si>
  <si>
    <t>19311/19374</t>
  </si>
  <si>
    <t>19316/19320/19358</t>
  </si>
  <si>
    <t>19345/19355</t>
  </si>
  <si>
    <t>19365/19367</t>
  </si>
  <si>
    <t>19457/19475</t>
  </si>
  <si>
    <t>HRSA</t>
  </si>
  <si>
    <t>Utilization of Community Health Centers</t>
  </si>
  <si>
    <t>N/A</t>
  </si>
  <si>
    <t>Number of patients served</t>
  </si>
  <si>
    <t>Perkasie/Sellersville/Indian Valley</t>
  </si>
  <si>
    <t>Blue Bell</t>
  </si>
  <si>
    <t>Collegeville</t>
  </si>
  <si>
    <t>Conshohocken</t>
  </si>
  <si>
    <t>Greater Abington</t>
  </si>
  <si>
    <t>King of Prussia</t>
  </si>
  <si>
    <t>Lower Eastern</t>
  </si>
  <si>
    <t>North Penn/Lansdale</t>
  </si>
  <si>
    <t>Upper Dublin</t>
  </si>
  <si>
    <t>Central/Lower Bucks</t>
  </si>
  <si>
    <t>Kennett</t>
  </si>
  <si>
    <t>Northeast Chester</t>
  </si>
  <si>
    <t>Northwest Chester</t>
  </si>
  <si>
    <t>Oxford/West Grove</t>
  </si>
  <si>
    <t>ED visits per 100,000 residents</t>
  </si>
  <si>
    <t>Diabetes Prevalence</t>
  </si>
  <si>
    <t>Hypertension Prevalence</t>
  </si>
  <si>
    <t>Physical Inactivity</t>
  </si>
  <si>
    <t>Adults &gt;19 with no leisure-time physical activity in past month</t>
  </si>
  <si>
    <t>RWJF 2019 County Health Rankings</t>
  </si>
  <si>
    <t>Emegency Department Super Utilizers</t>
  </si>
  <si>
    <t>Individuals with 5+ ED visits in 12 months per 100,000 residents</t>
  </si>
  <si>
    <t>HealthShare Exchange</t>
  </si>
  <si>
    <t>Cardiovascular Disease</t>
  </si>
  <si>
    <t>*</t>
  </si>
  <si>
    <t>**: Data missing</t>
  </si>
  <si>
    <t>**</t>
  </si>
  <si>
    <t>Category</t>
  </si>
  <si>
    <t>Agency Name &amp; Service</t>
  </si>
  <si>
    <t xml:space="preserve">Street Address 1 </t>
  </si>
  <si>
    <t>Street Address 2</t>
  </si>
  <si>
    <t>City</t>
  </si>
  <si>
    <t>Zip</t>
  </si>
  <si>
    <t>Phone</t>
  </si>
  <si>
    <t>Multiple Locations</t>
  </si>
  <si>
    <t>Website</t>
  </si>
  <si>
    <t>County</t>
  </si>
  <si>
    <t>Behavioral Health Services</t>
  </si>
  <si>
    <t>Bethanna</t>
  </si>
  <si>
    <t>1030 Second Street Pike</t>
  </si>
  <si>
    <t>Southampton</t>
  </si>
  <si>
    <t>215-355-6500</t>
  </si>
  <si>
    <t>http://bethanna.org/</t>
  </si>
  <si>
    <t>BUCKS</t>
  </si>
  <si>
    <t>Bucks County Department of Mental Health/Developmental Programs</t>
  </si>
  <si>
    <t>600 Louis Drive</t>
  </si>
  <si>
    <t>Suite 101</t>
  </si>
  <si>
    <t>Warminster</t>
  </si>
  <si>
    <t>215-444-2800</t>
  </si>
  <si>
    <t>http://www.buckscounty.org/government/HumanServices/MHDP</t>
  </si>
  <si>
    <t>Family Service Association of Bucks County</t>
  </si>
  <si>
    <t>4 Cornerstone Drive</t>
  </si>
  <si>
    <t>Langhorne</t>
  </si>
  <si>
    <t>215-757-6916</t>
  </si>
  <si>
    <t>Langhorne, Doylestown, Quakertown</t>
  </si>
  <si>
    <t xml:space="preserve">http://www.fsabc.org </t>
  </si>
  <si>
    <t>Penn Foundation</t>
  </si>
  <si>
    <t>807 Lawn Avenue</t>
  </si>
  <si>
    <t xml:space="preserve"> </t>
  </si>
  <si>
    <t>Sellersville</t>
  </si>
  <si>
    <t>215-257-6551</t>
  </si>
  <si>
    <t xml:space="preserve">https://www.pennfoundation.org </t>
  </si>
  <si>
    <t>Daemion Counseling Center</t>
  </si>
  <si>
    <t>95 Howellville Road</t>
  </si>
  <si>
    <t>Berwyn</t>
  </si>
  <si>
    <t>610-647-1431</t>
  </si>
  <si>
    <t>https://daemioncounseling.org/</t>
  </si>
  <si>
    <t>CHESTER</t>
  </si>
  <si>
    <t>Family Service of Chester County</t>
  </si>
  <si>
    <t>310 N. Matlack Street</t>
  </si>
  <si>
    <t>610-696-4900</t>
  </si>
  <si>
    <t>Coatesville, Kennett Square, Oxford, Phoenixville</t>
  </si>
  <si>
    <t>https://www.familyservice.us/</t>
  </si>
  <si>
    <t>Fellowship Health Resources</t>
  </si>
  <si>
    <t>1041 W. Bridge Street</t>
  </si>
  <si>
    <t>Suite 5B</t>
  </si>
  <si>
    <t>Phoenixville</t>
  </si>
  <si>
    <t>610-415-9301</t>
  </si>
  <si>
    <t>https://www.fhr.net/</t>
  </si>
  <si>
    <t>Holcomb Behavioral Health Systems</t>
  </si>
  <si>
    <t>467 Creamery Way</t>
  </si>
  <si>
    <t>Exton</t>
  </si>
  <si>
    <t>610-363-1488</t>
  </si>
  <si>
    <t>Exton, Phoenixville</t>
  </si>
  <si>
    <t>http://chimes.org/about/chimes-family/holcomb-behavioral-health-systems/</t>
  </si>
  <si>
    <t>Access Services - Mobile Crisis Support</t>
  </si>
  <si>
    <t>500 Office Center Drive</t>
  </si>
  <si>
    <t>Suite 100</t>
  </si>
  <si>
    <t>Fort Washington</t>
  </si>
  <si>
    <t>800-793-2150</t>
  </si>
  <si>
    <t xml:space="preserve">http://www.accessservices.org </t>
  </si>
  <si>
    <t>MONTGOMERY</t>
  </si>
  <si>
    <t>Beck Institute for Cognitive Therapy and Research</t>
  </si>
  <si>
    <t>One Belmont Avenue</t>
  </si>
  <si>
    <t>Suite 700</t>
  </si>
  <si>
    <t>Bala Cynwyd</t>
  </si>
  <si>
    <t>610-664-3020</t>
  </si>
  <si>
    <t>https://beckinstitute.org/</t>
  </si>
  <si>
    <t xml:space="preserve">Central Behavioral Health </t>
  </si>
  <si>
    <t>1100 Powell Street</t>
  </si>
  <si>
    <t>610-277-4600</t>
  </si>
  <si>
    <t>Norristown, Willow Grove</t>
  </si>
  <si>
    <t xml:space="preserve">https://www.centralbh.org/ </t>
  </si>
  <si>
    <t>Hedwig House</t>
  </si>
  <si>
    <t>109 Jenkins Avenue</t>
  </si>
  <si>
    <t>Lansdale</t>
  </si>
  <si>
    <t>610-787-1982</t>
  </si>
  <si>
    <t>https://www.hedwighouse.org/</t>
  </si>
  <si>
    <t>Horsham Clinic</t>
  </si>
  <si>
    <t>722 E. Butler Pike</t>
  </si>
  <si>
    <t>Ambler</t>
  </si>
  <si>
    <t>215-643-7800</t>
  </si>
  <si>
    <t>https://horshamclinic.com/</t>
  </si>
  <si>
    <t>Mental Health Partnerships</t>
  </si>
  <si>
    <t>700 E. Main Street</t>
  </si>
  <si>
    <t>2nd Floor</t>
  </si>
  <si>
    <t>267-507-3490</t>
  </si>
  <si>
    <t>Norristown, Pottstown</t>
  </si>
  <si>
    <t>https://www.mentalhealthpartnerships.org/</t>
  </si>
  <si>
    <t>Montgomery County Emergency Services</t>
  </si>
  <si>
    <t>50 Beech Drive</t>
  </si>
  <si>
    <t>610-279-6100</t>
  </si>
  <si>
    <t>http://www.mces.org/</t>
  </si>
  <si>
    <t>Montgomery County Offices - Montgomery County Mental and Behavioral Health Case Management</t>
  </si>
  <si>
    <t>Norristown, Pottstown, Willow Grove, Hatboro, Lansdale, Ardmore</t>
  </si>
  <si>
    <t>https://www.montcopa.org/2035/Case-Management-Offices</t>
  </si>
  <si>
    <t>Norristown State Hospital</t>
  </si>
  <si>
    <t>1001 Sterigere Street</t>
  </si>
  <si>
    <t>610-313-1000</t>
  </si>
  <si>
    <t xml:space="preserve">http://www.dhs.pa.gov/citizens/statehospitals/norristownstatehospital/ </t>
  </si>
  <si>
    <t>Asociacion de Puertoriquenos en Marcha - Mental Health Services</t>
  </si>
  <si>
    <t>1900 N. 9th St</t>
  </si>
  <si>
    <t>267-296-7200</t>
  </si>
  <si>
    <t>https://apmphila.org/services/health-services/behavioral-health/</t>
  </si>
  <si>
    <t>PHILADELPHIA</t>
  </si>
  <si>
    <t>Assessment and Treatment Alternatives</t>
  </si>
  <si>
    <t>1225 Vine Street</t>
  </si>
  <si>
    <t>3rd Floor</t>
  </si>
  <si>
    <t>215-405-2100</t>
  </si>
  <si>
    <t xml:space="preserve">http://www.atainc.org/ </t>
  </si>
  <si>
    <t>Belmont Behavioral Health for Comprehensive Treatment</t>
  </si>
  <si>
    <t>4200 Monument Road</t>
  </si>
  <si>
    <t>866-707-5592</t>
  </si>
  <si>
    <t>https://www.belmontbehavioral.com/</t>
  </si>
  <si>
    <t>Center for Families and Relationships (CFAR)</t>
  </si>
  <si>
    <t>7901 Bustleton Avenue</t>
  </si>
  <si>
    <t>215-537-5367</t>
  </si>
  <si>
    <t>https://www.cfarcounseling.org/</t>
  </si>
  <si>
    <t>COMHAR</t>
  </si>
  <si>
    <t>100 W. Lehigh Avenue</t>
  </si>
  <si>
    <t>215-203-3000</t>
  </si>
  <si>
    <t>Multiple Locations in Philadelphia</t>
  </si>
  <si>
    <t xml:space="preserve">http://www.comhar.org </t>
  </si>
  <si>
    <t>Community Council for Mental Health and Mental Retardation</t>
  </si>
  <si>
    <t>4900 Wyalusing Avenue</t>
  </si>
  <si>
    <t>215-473-7033</t>
  </si>
  <si>
    <t>-</t>
  </si>
  <si>
    <t>Consortium, Inc</t>
  </si>
  <si>
    <t>3751 Island Avenue</t>
  </si>
  <si>
    <t>215-596-8100</t>
  </si>
  <si>
    <t>https://consortiuminc.org/</t>
  </si>
  <si>
    <t>Department of Behavioral Health and Intellectual Disability Services - Multiple Offices</t>
  </si>
  <si>
    <t>1101 Market Street</t>
  </si>
  <si>
    <t>888-545-2600</t>
  </si>
  <si>
    <t>https://dbhids.org/</t>
  </si>
  <si>
    <t>Empowerment Resource Associates - Counseling Services</t>
  </si>
  <si>
    <t>1080 N. Delaware Avenue</t>
  </si>
  <si>
    <t>Suite 202</t>
  </si>
  <si>
    <t>215-596-0892</t>
  </si>
  <si>
    <t>http://www.eraservices.com/</t>
  </si>
  <si>
    <t>Fairmount Behavioral Health System</t>
  </si>
  <si>
    <t>561 Fairthorne Avenue</t>
  </si>
  <si>
    <t>215-487-4000</t>
  </si>
  <si>
    <t xml:space="preserve">http://www.fairmountbhs.com </t>
  </si>
  <si>
    <t>Greater Philadelphia Health Action</t>
  </si>
  <si>
    <t>5501 Woodland Avenue</t>
  </si>
  <si>
    <t>215-724-4700</t>
  </si>
  <si>
    <t>https://www.gphainc.org/</t>
  </si>
  <si>
    <t>Jewish Family and Children's Service of Greater Philadelphia</t>
  </si>
  <si>
    <t>2100 Arch Street</t>
  </si>
  <si>
    <t>5th Floor</t>
  </si>
  <si>
    <t>866-532-7669</t>
  </si>
  <si>
    <t>https://www.jfcsphilly.org/</t>
  </si>
  <si>
    <t>John F. Kennedy Behavioral Health Center</t>
  </si>
  <si>
    <t>112 N. Broad St</t>
  </si>
  <si>
    <t>215-568-0860</t>
  </si>
  <si>
    <t xml:space="preserve">http://www.jfkbhc.org/ </t>
  </si>
  <si>
    <t>Kirkbride Center</t>
  </si>
  <si>
    <t>111 N. 49th Street</t>
  </si>
  <si>
    <t>215-471-2600</t>
  </si>
  <si>
    <t>http://www.kirkbridecenter.com/</t>
  </si>
  <si>
    <t>1211 Chestnut Street</t>
  </si>
  <si>
    <t>Suite 1100</t>
  </si>
  <si>
    <t>215-751-1800</t>
  </si>
  <si>
    <t>Northeast Community Center for Behavioral Health</t>
  </si>
  <si>
    <t>Roosevelt Boulevard &amp; Adams Avenue</t>
  </si>
  <si>
    <t>215-831-2800</t>
  </si>
  <si>
    <t xml:space="preserve">https://www.neccbh.org/ </t>
  </si>
  <si>
    <t>PATH (People Acting To Help)</t>
  </si>
  <si>
    <t>8220 Castor Avenue</t>
  </si>
  <si>
    <t>215-728-4600</t>
  </si>
  <si>
    <t>http://www.pathcenter.org/INDEX.HTM</t>
  </si>
  <si>
    <t>Benefits &amp; Financial Assistance</t>
  </si>
  <si>
    <t>Bucks County Assistance Office</t>
  </si>
  <si>
    <t>1214 Veterans Highway</t>
  </si>
  <si>
    <t>Bristol</t>
  </si>
  <si>
    <t>800-362-1291</t>
  </si>
  <si>
    <t>http://www.dhs.pa.gov/citizens/findfacilsandlocs/countyassistanceofficecontactinformation/index.htm</t>
  </si>
  <si>
    <t>Chester County Assistance Office</t>
  </si>
  <si>
    <t>100 James Buchanan Drive</t>
  </si>
  <si>
    <t>Thorndale</t>
  </si>
  <si>
    <t>888-814-4698</t>
  </si>
  <si>
    <t>Kennett Area Community Service</t>
  </si>
  <si>
    <t>136 W. Cedar Street</t>
  </si>
  <si>
    <t>Kennett Square</t>
  </si>
  <si>
    <t>610-925-3556</t>
  </si>
  <si>
    <t>https://www.kacsonline.net/</t>
  </si>
  <si>
    <t>PathStone Corporation - Emergency Assistance</t>
  </si>
  <si>
    <t>421 McFarlan Road</t>
  </si>
  <si>
    <t>Longwood Corporate Center South, Suite E</t>
  </si>
  <si>
    <t>610-925-5600</t>
  </si>
  <si>
    <t>https://pathstone.org/</t>
  </si>
  <si>
    <t>St Johns United Church of Christ - Pastor's Fund</t>
  </si>
  <si>
    <t>315 Gay Street</t>
  </si>
  <si>
    <t>610-933-5311</t>
  </si>
  <si>
    <t>Manna on Main Street - Emergency Aid</t>
  </si>
  <si>
    <t>N. Penn Commons</t>
  </si>
  <si>
    <t>606 East Main Street</t>
  </si>
  <si>
    <t>215-855-5454</t>
  </si>
  <si>
    <t>http://mannaonmain.org</t>
  </si>
  <si>
    <t>Montgomery County Assistance Office - Norristown District</t>
  </si>
  <si>
    <t>1931 New Hope Street</t>
  </si>
  <si>
    <t>877-398-5571</t>
  </si>
  <si>
    <t>Montgomery County Assistance Office - Pottstown District</t>
  </si>
  <si>
    <t>24 Robinson Street</t>
  </si>
  <si>
    <t>Pottstown</t>
  </si>
  <si>
    <t>800-641-3940</t>
  </si>
  <si>
    <t>The Open Link - Financial Assistance</t>
  </si>
  <si>
    <t>452 Penn Street</t>
  </si>
  <si>
    <t>Pennsburg</t>
  </si>
  <si>
    <t>215-679-4112</t>
  </si>
  <si>
    <t>https://www.theopenlink.org/</t>
  </si>
  <si>
    <t>Benefits Data Trust</t>
  </si>
  <si>
    <t>1500 Market Street</t>
  </si>
  <si>
    <t>Suite 2800</t>
  </si>
  <si>
    <t>800-528-9594</t>
  </si>
  <si>
    <t>Multiple BenePhilly Locations in Philadelphia</t>
  </si>
  <si>
    <t>https://bdtrust.org/</t>
  </si>
  <si>
    <t>Philadelphia Corporation for Aging - Emergency Fund for Older Philadelphians</t>
  </si>
  <si>
    <t>642 N. Broad St</t>
  </si>
  <si>
    <t>215-765-9040</t>
  </si>
  <si>
    <t>http://www.pcacares.org/</t>
  </si>
  <si>
    <t>Philadelphia County Assistance Office - Boulevard District</t>
  </si>
  <si>
    <t>4109 Frankford Avenue</t>
  </si>
  <si>
    <t>215-560-6500</t>
  </si>
  <si>
    <t>Philadelphia County Assistance Office - Chelten District</t>
  </si>
  <si>
    <t>301 E. Chelten Avenue</t>
  </si>
  <si>
    <t>1st Floor</t>
  </si>
  <si>
    <t>215-560-5200</t>
  </si>
  <si>
    <t>Philadelphia County Assistance Office - Delancey District</t>
  </si>
  <si>
    <t xml:space="preserve">5740 Market Street </t>
  </si>
  <si>
    <t>215-560-3700</t>
  </si>
  <si>
    <t>Philadelphia County Assistance Office - Elmwood District</t>
  </si>
  <si>
    <t>215-560-3800</t>
  </si>
  <si>
    <t>Philadelphia County Assistance Office - Glendale District</t>
  </si>
  <si>
    <t>5201 Old York Road</t>
  </si>
  <si>
    <t>215-560-4600</t>
  </si>
  <si>
    <t>Philadelphia County Assistance Office - Headquarters</t>
  </si>
  <si>
    <t>801 Market Street</t>
  </si>
  <si>
    <t>215-560-7226</t>
  </si>
  <si>
    <t>Philadelphia County Assistance Office - Liberty District</t>
  </si>
  <si>
    <t>219 E. Lehigh Avenue</t>
  </si>
  <si>
    <t>215-560-4000</t>
  </si>
  <si>
    <t>Philadelphia County Assistance Office - Long Term and Independent Services District</t>
  </si>
  <si>
    <t>5070 Parkside Avenue</t>
  </si>
  <si>
    <t>215-560-5500</t>
  </si>
  <si>
    <t>Philadelphia County Assistance Office - Ridge/Tioga District</t>
  </si>
  <si>
    <t>1350 W. Sedgley Avenue</t>
  </si>
  <si>
    <t>215-560-4900</t>
  </si>
  <si>
    <t>Philadelphia County Assistance Office - Somerset District</t>
  </si>
  <si>
    <t>2701 N. Broad Street</t>
  </si>
  <si>
    <t>215-560-5400</t>
  </si>
  <si>
    <t>Philadelphia County Assistance Office - South District</t>
  </si>
  <si>
    <t>1163 S. Broad Street</t>
  </si>
  <si>
    <t>215-560-4400</t>
  </si>
  <si>
    <t>Philadelphia County Assistance Office - Unity District</t>
  </si>
  <si>
    <t>4111 Frankford Avenue</t>
  </si>
  <si>
    <t>215-560-6400</t>
  </si>
  <si>
    <t>Philadelphia County Assistance Office - West District</t>
  </si>
  <si>
    <t>215-560-6100</t>
  </si>
  <si>
    <t>United Communities Southeast Philadelphia - Benefits Access Center</t>
  </si>
  <si>
    <t>2029 S. 8th Street</t>
  </si>
  <si>
    <t>215-468-1645</t>
  </si>
  <si>
    <t>http://ucsep.org/</t>
  </si>
  <si>
    <t>Disability Services</t>
  </si>
  <si>
    <t>Arc of Chester County</t>
  </si>
  <si>
    <t>900 Lawrence Drive</t>
  </si>
  <si>
    <t>610-696-8090</t>
  </si>
  <si>
    <t xml:space="preserve">http://www.arcofchestercounty.org/ </t>
  </si>
  <si>
    <t>Handi-Crafters</t>
  </si>
  <si>
    <t>215 Barley Sheaf Road</t>
  </si>
  <si>
    <t>610-384-6990</t>
  </si>
  <si>
    <t>https://handi-crafters.org/</t>
  </si>
  <si>
    <t>Association for Adults with Developmental Disabilities (ADD)</t>
  </si>
  <si>
    <t>261 Old York Road</t>
  </si>
  <si>
    <t>Suite 530</t>
  </si>
  <si>
    <t>Jenkintown</t>
  </si>
  <si>
    <t>215-886-9990</t>
  </si>
  <si>
    <t xml:space="preserve">https://www.aaddpa.org/ </t>
  </si>
  <si>
    <t>Pennsylvania Assistive Technology Foundation</t>
  </si>
  <si>
    <t>1004 W. 9th Avenue</t>
  </si>
  <si>
    <t>First Floor</t>
  </si>
  <si>
    <t>King Of Prussia</t>
  </si>
  <si>
    <t>888-744-1938</t>
  </si>
  <si>
    <t xml:space="preserve">https://patf.us/ </t>
  </si>
  <si>
    <t>Barber National Institute - Intellectual Disabilities Services</t>
  </si>
  <si>
    <t>3300 Henry Avenue</t>
  </si>
  <si>
    <t>Suite 900</t>
  </si>
  <si>
    <t>215-871-0731</t>
  </si>
  <si>
    <t>https://www.barberinstitute.org/</t>
  </si>
  <si>
    <t>Disability Rights Pennsylvania</t>
  </si>
  <si>
    <t>1315 Walnut Street</t>
  </si>
  <si>
    <t>Suite 500</t>
  </si>
  <si>
    <t>215-238-8070</t>
  </si>
  <si>
    <t>https://www.disabilityrightspa.org/</t>
  </si>
  <si>
    <t>Institute on Disabilities at Temple University</t>
  </si>
  <si>
    <t>1755 N. Thirteenth Street</t>
  </si>
  <si>
    <t>Student Center, Room 411S</t>
  </si>
  <si>
    <t>215-204-1356</t>
  </si>
  <si>
    <t xml:space="preserve">http://www.temple.edu/instituteondisabilities/ </t>
  </si>
  <si>
    <t>Intercommunity Action</t>
  </si>
  <si>
    <t>6012 Ridge Avenue</t>
  </si>
  <si>
    <t>215-487-0904</t>
  </si>
  <si>
    <t>http://intercommunityaction.org/</t>
  </si>
  <si>
    <t>Liberty Resources</t>
  </si>
  <si>
    <t>112 N. 8th Street</t>
  </si>
  <si>
    <t>Suite 600</t>
  </si>
  <si>
    <t>215-634-2000</t>
  </si>
  <si>
    <t xml:space="preserve">www.libertyresources.org </t>
  </si>
  <si>
    <t>Food</t>
  </si>
  <si>
    <t>Bucks County Housing Group</t>
  </si>
  <si>
    <t xml:space="preserve"> 470 Old Dublin Pike </t>
  </si>
  <si>
    <t>Doylestown</t>
  </si>
  <si>
    <t>215-345-4311 x 101</t>
  </si>
  <si>
    <t>Doylestown, Langhorne</t>
  </si>
  <si>
    <t>http://www.bchg.org/our-pantries.html</t>
  </si>
  <si>
    <t>Bucks County Opportunity Council</t>
  </si>
  <si>
    <t>100 Doyle Street</t>
  </si>
  <si>
    <t>215-345-8175</t>
  </si>
  <si>
    <t>Quakertown, Doylestown, Bristol</t>
  </si>
  <si>
    <t>https://www.bcoc.org/i-need-help-with/food-2/food-program/</t>
  </si>
  <si>
    <t>Congregation Tifereth Israel of Lower Bucks County</t>
  </si>
  <si>
    <t>2909 Bristol Road</t>
  </si>
  <si>
    <t>Bensalem</t>
  </si>
  <si>
    <t>215-752-3468</t>
  </si>
  <si>
    <t>https://tiferethisraelpa.org/</t>
  </si>
  <si>
    <t>Country Commons Family Center Food Pantry</t>
  </si>
  <si>
    <t>3338 Richilieu Road</t>
  </si>
  <si>
    <t>215-639-5853</t>
  </si>
  <si>
    <t>Emergency Relief Association of Lower Bucks</t>
  </si>
  <si>
    <t>1700 Woodbourne Road</t>
  </si>
  <si>
    <t>Levittown</t>
  </si>
  <si>
    <t>215-547-1676</t>
  </si>
  <si>
    <t>http://erafoodpantry.org/</t>
  </si>
  <si>
    <t>Greater Works Food Pantry</t>
  </si>
  <si>
    <t>5918 Hulmelville Road</t>
  </si>
  <si>
    <t>Love Fellowship Tabernacle</t>
  </si>
  <si>
    <t>215-741-0525</t>
  </si>
  <si>
    <t>Food - SNAP</t>
  </si>
  <si>
    <t>Pennsylvania Department of Human Services - Bucks County Assistance Office</t>
  </si>
  <si>
    <t>http://www.dhs.pa.gov/citizens/supplementalnutritionassistanceprogram/index.htm</t>
  </si>
  <si>
    <t>Chester County Food Bank</t>
  </si>
  <si>
    <t>650 Pennsylvania Drive</t>
  </si>
  <si>
    <t>610-873-6000</t>
  </si>
  <si>
    <t>Exton, Honey Brook</t>
  </si>
  <si>
    <t>https://chestercountyfoodbank.org/</t>
  </si>
  <si>
    <t>Coatesville Community Food Co-Op</t>
  </si>
  <si>
    <t>800 S. 1st Ave</t>
  </si>
  <si>
    <t>Greater Deliverance Church</t>
  </si>
  <si>
    <t>Coatesville</t>
  </si>
  <si>
    <t>610-384-1344</t>
  </si>
  <si>
    <t>Lord's Pantry of Downingtown</t>
  </si>
  <si>
    <t>141 E. Lancaster Avenue</t>
  </si>
  <si>
    <t>Downingtown</t>
  </si>
  <si>
    <t>610-873-1149</t>
  </si>
  <si>
    <t>https://www.lordspantryofdowningtown.org/</t>
  </si>
  <si>
    <t>Food, Material Goods</t>
  </si>
  <si>
    <t>Adventist Community Service Center</t>
  </si>
  <si>
    <t>3253 W. Germantown Pike</t>
  </si>
  <si>
    <t>Eagleville</t>
  </si>
  <si>
    <t>610-489-6671</t>
  </si>
  <si>
    <t>Calvary Baptist Church</t>
  </si>
  <si>
    <t>801 W. Marshall Street</t>
  </si>
  <si>
    <t>610-277-4322</t>
  </si>
  <si>
    <t>Catholic Social Services, Southeast Pennsylvania - Martha's Choice Marketplace - Food Pantry</t>
  </si>
  <si>
    <t>353 E. Johnson Highway</t>
  </si>
  <si>
    <t>610-279-7372</t>
  </si>
  <si>
    <t>http://marthaschoicemarketplace.com/</t>
  </si>
  <si>
    <t>Grace and Cecil Bean Soup Kitchen, Inc.</t>
  </si>
  <si>
    <t>521 Church Street</t>
  </si>
  <si>
    <t>610-279-3515</t>
  </si>
  <si>
    <t>Haws Avenue Soup Kitchen</t>
  </si>
  <si>
    <t>800 W. Marshall Street</t>
  </si>
  <si>
    <t>610-275-1284</t>
  </si>
  <si>
    <t>Jenkintown United Methodist Church Food Cupboard</t>
  </si>
  <si>
    <t>328 Summit Avenue</t>
  </si>
  <si>
    <t>215-274-5720</t>
  </si>
  <si>
    <t>http://www.jenkintownfoodcupboard.net/</t>
  </si>
  <si>
    <t>Jewish Relief Agency</t>
  </si>
  <si>
    <t>225 E. City Ave</t>
  </si>
  <si>
    <t>Suite 210</t>
  </si>
  <si>
    <t>610-660-0190</t>
  </si>
  <si>
    <t>https://www.jewishrelief.org/home.html</t>
  </si>
  <si>
    <t>Lamb Foundation - Cornucopia Cupboard</t>
  </si>
  <si>
    <t>499 E. Walnut Street</t>
  </si>
  <si>
    <t>North Wales</t>
  </si>
  <si>
    <t>215-661-8800</t>
  </si>
  <si>
    <t>https://lambpa.com/cornucopiacupboard.html</t>
  </si>
  <si>
    <t>Manna on Main Street</t>
  </si>
  <si>
    <t>606 E. Main Street</t>
  </si>
  <si>
    <t>https://mannaonmain.org/</t>
  </si>
  <si>
    <t>Mitzvah Food Program</t>
  </si>
  <si>
    <t>8231 Old York Road</t>
  </si>
  <si>
    <t>Elkins Park</t>
  </si>
  <si>
    <t>215-832-0509</t>
  </si>
  <si>
    <t xml:space="preserve">Bala Cynwyd, Multiple Locations in Philadelphia </t>
  </si>
  <si>
    <t>https://jewishphilly.org/resources/mitzvah-food-program/</t>
  </si>
  <si>
    <t>Montgomery County Community Action Development Commission (CADCOM) - Emergency Food Program</t>
  </si>
  <si>
    <t>113 E. Main Street</t>
  </si>
  <si>
    <t>610-277-6363</t>
  </si>
  <si>
    <t>http://www.cadcom.org/Montgomery-County-Cupboard-List/58/</t>
  </si>
  <si>
    <t>New Hope Baptist Church</t>
  </si>
  <si>
    <t>204-206 E. Oak Street</t>
  </si>
  <si>
    <t>610-275-5814</t>
  </si>
  <si>
    <t>New Life Presbyterian Church</t>
  </si>
  <si>
    <t>467 N. Easton Road</t>
  </si>
  <si>
    <t>Glenside</t>
  </si>
  <si>
    <t>215-576-0892</t>
  </si>
  <si>
    <t>https://newlifeglenside.com/service-and-outreach/food-cupboard/</t>
  </si>
  <si>
    <t>Norristown Hospitality Center</t>
  </si>
  <si>
    <t>530 Church Street</t>
  </si>
  <si>
    <t>610-277-1321</t>
  </si>
  <si>
    <t>https://hospitalitycenter.org/</t>
  </si>
  <si>
    <t>Open Door Ministry</t>
  </si>
  <si>
    <t>350 Main Street</t>
  </si>
  <si>
    <t>Royersford</t>
  </si>
  <si>
    <t>610-948-4818</t>
  </si>
  <si>
    <t xml:space="preserve">https://www.opendoorministry.info/food-pantry/ </t>
  </si>
  <si>
    <t>Pennsylvania Department of Human Services - Montgomery County Assistance Office</t>
  </si>
  <si>
    <t>Pottstown Cluster of Religious Communities</t>
  </si>
  <si>
    <t>57 N. Franklin Street</t>
  </si>
  <si>
    <t>610-970-5995</t>
  </si>
  <si>
    <t>https://www.pottstowncluster.org/foodpantry/</t>
  </si>
  <si>
    <t>Archdiocese of Philadelphia - Outreach Program - St. Ignatius of Loyola Elementary</t>
  </si>
  <si>
    <t>636 N. 43rd Street</t>
  </si>
  <si>
    <t>215-386-5065</t>
  </si>
  <si>
    <t>https://www.stignatiuswestphilly.com/</t>
  </si>
  <si>
    <t>Bethlehem of Deliverance</t>
  </si>
  <si>
    <t>2016 W. Berks Street</t>
  </si>
  <si>
    <t>215-765-2209</t>
  </si>
  <si>
    <t xml:space="preserve">http://bodjac.com/home </t>
  </si>
  <si>
    <t>Bible Way Baptist Church</t>
  </si>
  <si>
    <t>1323 N. 52nd Street</t>
  </si>
  <si>
    <t>215-477-0778</t>
  </si>
  <si>
    <t xml:space="preserve">www.biblewaybaptist.org </t>
  </si>
  <si>
    <t>Cathedral of Faith Baptist Church</t>
  </si>
  <si>
    <t>1800 W. Cambria Street</t>
  </si>
  <si>
    <t>215-226-1434</t>
  </si>
  <si>
    <t>Catholic Social Services - Southeast Pennsylvania - Emergency Food Cupboard</t>
  </si>
  <si>
    <t>222 N. 17th Street</t>
  </si>
  <si>
    <t xml:space="preserve"> 3rd Floor</t>
  </si>
  <si>
    <t>215-587-3555</t>
  </si>
  <si>
    <t>https://cssphiladelphia.org/</t>
  </si>
  <si>
    <t>Chosen 300 Ministries</t>
  </si>
  <si>
    <t>1116 Spring Garden Street</t>
  </si>
  <si>
    <t>215-765-9807</t>
  </si>
  <si>
    <t xml:space="preserve">http://www.chosen300.org/ </t>
  </si>
  <si>
    <t>Christ Evangelical Lutheran Church</t>
  </si>
  <si>
    <t>3006 W. Diamond Street</t>
  </si>
  <si>
    <t>215-235-7542</t>
  </si>
  <si>
    <t>Church of New Hope and Faith</t>
  </si>
  <si>
    <t>661 N. 39th Street</t>
  </si>
  <si>
    <t>215-222-7672</t>
  </si>
  <si>
    <t>https://www.newhopeandfaith.org/</t>
  </si>
  <si>
    <t>Church of the Advocate</t>
  </si>
  <si>
    <t>1801 W. Diamond Street</t>
  </si>
  <si>
    <t>215-978-8000</t>
  </si>
  <si>
    <t>http://www.churchoftheadvocate.org/</t>
  </si>
  <si>
    <t>Church of the Redeemer Baptist</t>
  </si>
  <si>
    <t>1440 S. 24th Street</t>
  </si>
  <si>
    <t>215-465-1230</t>
  </si>
  <si>
    <t>http://www.cotrb.org/</t>
  </si>
  <si>
    <t>Community Association of Strawberry Mansion</t>
  </si>
  <si>
    <t>2600-2 N. Corlies Street</t>
  </si>
  <si>
    <t>215-225-0661</t>
  </si>
  <si>
    <t>Corinthian Baptist Church of Germantown</t>
  </si>
  <si>
    <t>6113 N. 21st Street</t>
  </si>
  <si>
    <t>215-438-1060</t>
  </si>
  <si>
    <t>Crossroads Community Center</t>
  </si>
  <si>
    <t>2916-18 N. 6th Street</t>
  </si>
  <si>
    <t>215-223-7897</t>
  </si>
  <si>
    <t>https://crossroadsphilly.org/</t>
  </si>
  <si>
    <t>Crusaders for Christ Church</t>
  </si>
  <si>
    <t>1201 S. 47th Street</t>
  </si>
  <si>
    <t>215-387-3014</t>
  </si>
  <si>
    <t>Ebenezer Baptist Church</t>
  </si>
  <si>
    <t>2259 N. 10th Street</t>
  </si>
  <si>
    <t>215-235-8078</t>
  </si>
  <si>
    <t>Enon Tabernacle Baptist Church</t>
  </si>
  <si>
    <t>230 W. Coulter Street</t>
  </si>
  <si>
    <t>215-276-7200</t>
  </si>
  <si>
    <t>https://enontab.org/</t>
  </si>
  <si>
    <t>Faith Assembly of God</t>
  </si>
  <si>
    <t>1926 Margaret Street</t>
  </si>
  <si>
    <t>215-535-8599</t>
  </si>
  <si>
    <t>Feast of Justice</t>
  </si>
  <si>
    <t>3101 Tyson Avenue</t>
  </si>
  <si>
    <t>215-268-3510</t>
  </si>
  <si>
    <t>https://www.feastofjustice.com/</t>
  </si>
  <si>
    <t>Germantown Avenue Crisis Ministry</t>
  </si>
  <si>
    <t>35 W. Chelten Avenue</t>
  </si>
  <si>
    <t>215-843-2340</t>
  </si>
  <si>
    <t xml:space="preserve">https://www.crisisministry.org/ </t>
  </si>
  <si>
    <t>Germantown SDA Church</t>
  </si>
  <si>
    <t>200 E. Cliveden Street</t>
  </si>
  <si>
    <t>215-849-6967</t>
  </si>
  <si>
    <t>http://germantown22.adventistchurchconnect.org/</t>
  </si>
  <si>
    <t>Golden Star Baptist Church</t>
  </si>
  <si>
    <t>1635 N. 27th Street</t>
  </si>
  <si>
    <t>215-769-0623</t>
  </si>
  <si>
    <t>https://goldenstaronline.org/</t>
  </si>
  <si>
    <t>Good Samaritan Baptist Church</t>
  </si>
  <si>
    <t>6148 Lansdowne Avenue</t>
  </si>
  <si>
    <t>215-877-7537</t>
  </si>
  <si>
    <t>Grace Evangelical Lutheran Church</t>
  </si>
  <si>
    <t>3529 Haverford Avenue</t>
  </si>
  <si>
    <t>215-222-3570</t>
  </si>
  <si>
    <t>Holy Innocents Social Ministry</t>
  </si>
  <si>
    <t>1337 E. Hunting Park Avenue</t>
  </si>
  <si>
    <t>215-743-2600</t>
  </si>
  <si>
    <t>https://www.holyinnocentsrc.org/</t>
  </si>
  <si>
    <t>The Church of St. Andrew and St. Monica</t>
  </si>
  <si>
    <t>3600 Baring Street</t>
  </si>
  <si>
    <t>215-222-7606</t>
  </si>
  <si>
    <t>http://ssandrewmonica.org/</t>
  </si>
  <si>
    <t>KleinLife</t>
  </si>
  <si>
    <t>10100 Jamison Avenue</t>
  </si>
  <si>
    <t>215-698-7300</t>
  </si>
  <si>
    <t>https://kleinlife.org/</t>
  </si>
  <si>
    <t>MANNA - Metropolitan Area Neighborhood Nutrition Alliance</t>
  </si>
  <si>
    <t>420 N. 20th Street</t>
  </si>
  <si>
    <t>215-496-2662</t>
  </si>
  <si>
    <t>https://www.mannapa.org/</t>
  </si>
  <si>
    <t>Mt. Olive Holy Temple</t>
  </si>
  <si>
    <t>1469 Broad Street</t>
  </si>
  <si>
    <t>215-765-3372</t>
  </si>
  <si>
    <t>Pennsylvania Department of Human Services - Philadelphia County Assistance Office</t>
  </si>
  <si>
    <t>Philadelphia Brotherhood Rescue Mission</t>
  </si>
  <si>
    <t>401 E. Girard Avenue</t>
  </si>
  <si>
    <t>215-739-4517</t>
  </si>
  <si>
    <t>Resurrection Baptist Church</t>
  </si>
  <si>
    <t>1610 N. 54th Street</t>
  </si>
  <si>
    <t>215-473-9427</t>
  </si>
  <si>
    <t>http://rbc5401.org/</t>
  </si>
  <si>
    <t>Saint John's Evangelical Lutheran Church</t>
  </si>
  <si>
    <t>215-624-5505</t>
  </si>
  <si>
    <t>https://www.stjohnsmayfair.org/</t>
  </si>
  <si>
    <t>Saint John's Memorial Baptist Church</t>
  </si>
  <si>
    <t>11 W. Thompson Street</t>
  </si>
  <si>
    <t>215-423-2221</t>
  </si>
  <si>
    <t>Saint Martin de Porres Center</t>
  </si>
  <si>
    <t>2340 W. Lehigh Avenue</t>
  </si>
  <si>
    <t>215-225-2127</t>
  </si>
  <si>
    <t>http://smdpphiladelphia.com/</t>
  </si>
  <si>
    <t>Saint Paul's Evangelical Lutheran Church</t>
  </si>
  <si>
    <t>5918 N. 5th Street</t>
  </si>
  <si>
    <t>215-424-4800</t>
  </si>
  <si>
    <t>Salvation Army, Greater Philadelphia - Emergency Food Cupboard</t>
  </si>
  <si>
    <t>4344 Frankford Ave</t>
  </si>
  <si>
    <t>215-288-3287</t>
  </si>
  <si>
    <t>https://pa.salvationarmy.org/greater-philadelphia</t>
  </si>
  <si>
    <t>SELF - Emergency Food, Outley House</t>
  </si>
  <si>
    <t>6901 Woodland Avenue</t>
  </si>
  <si>
    <t>215-724-2948</t>
  </si>
  <si>
    <t>https://www.selfincorp.org/</t>
  </si>
  <si>
    <t>Trinity Baptist Church</t>
  </si>
  <si>
    <t>2720 Poplar Street</t>
  </si>
  <si>
    <t>215-235-0419</t>
  </si>
  <si>
    <t>Turning Points for Children</t>
  </si>
  <si>
    <t>415 S. 15th Street</t>
  </si>
  <si>
    <t>215-875-8200</t>
  </si>
  <si>
    <t>https://www.turningpointsforchildren.org/</t>
  </si>
  <si>
    <t>Housing/Shelter</t>
  </si>
  <si>
    <t>Bucks County Housing Authority</t>
  </si>
  <si>
    <t>350 S. Main Street</t>
  </si>
  <si>
    <t>Suite 205</t>
  </si>
  <si>
    <t>215-348-9469</t>
  </si>
  <si>
    <t>http://buckscountyhousingauthority.org/</t>
  </si>
  <si>
    <t>626 Jacksonville Road</t>
  </si>
  <si>
    <t>Suite 140</t>
  </si>
  <si>
    <t>215-394-8259</t>
  </si>
  <si>
    <t>http://www.bchg.org/</t>
  </si>
  <si>
    <t>Family Service Association of Bucks County - Emergency Homeless Shelter</t>
  </si>
  <si>
    <t>7 Library Way</t>
  </si>
  <si>
    <t>800-810-4434</t>
  </si>
  <si>
    <t>https://www.fsabc.org/</t>
  </si>
  <si>
    <t>Housing Link</t>
  </si>
  <si>
    <t>http://www.bchg.org/the-housing-link.html</t>
  </si>
  <si>
    <t>Interfaith Housing Visions</t>
  </si>
  <si>
    <t>2 Canal's End Road</t>
  </si>
  <si>
    <t>Unit 201 E</t>
  </si>
  <si>
    <t>267-554-7141</t>
  </si>
  <si>
    <t>http://interfaithhousingvisions.org/site/</t>
  </si>
  <si>
    <t>Pennsylvania Department of Human Services - Bucks County Assistance Office, Emergency Shelter Allowance</t>
  </si>
  <si>
    <t>http://www.dhs.pa.gov/citizens/cashassistance/emergencyshelterallowanceesa/index.htm</t>
  </si>
  <si>
    <t>Act In Faith of Greater West Chester</t>
  </si>
  <si>
    <t>212 S. High Street</t>
  </si>
  <si>
    <t>484-324-8492</t>
  </si>
  <si>
    <t>http://www.actinfaithgwc.org/</t>
  </si>
  <si>
    <t>Connect Points</t>
  </si>
  <si>
    <t>1003 E. Lincoln Highway</t>
  </si>
  <si>
    <t>800-935-3181</t>
  </si>
  <si>
    <t>http://www.connectpoints.org/</t>
  </si>
  <si>
    <t>Good Samaritan Services</t>
  </si>
  <si>
    <t>1516 Olive Street</t>
  </si>
  <si>
    <t>610-380-1360</t>
  </si>
  <si>
    <t>Coatesville, Phoenixville</t>
  </si>
  <si>
    <t>https://www.goodsamservices.org/</t>
  </si>
  <si>
    <t>Housing/Shelter, Homelessness Support Services</t>
  </si>
  <si>
    <t>Home of the Sparrow</t>
  </si>
  <si>
    <t>969 E. Swedesford Road</t>
  </si>
  <si>
    <t>610-647-4940</t>
  </si>
  <si>
    <t>https://homeofthesparrow.org/</t>
  </si>
  <si>
    <t>Pennsylvania Department of Human Services - Chester County Assistance Office, Emergency Shelter Allowance</t>
  </si>
  <si>
    <t>Safe Harbor of Chester County</t>
  </si>
  <si>
    <t>20 N. Matlack Street</t>
  </si>
  <si>
    <t>610-692-6550</t>
  </si>
  <si>
    <t>https://safeharborofgwc.org/</t>
  </si>
  <si>
    <t>St. Mary's Franciscan Shelter</t>
  </si>
  <si>
    <t>209 Emmett Street</t>
  </si>
  <si>
    <t>610-933-3097</t>
  </si>
  <si>
    <t>https://stmarysfs.org/</t>
  </si>
  <si>
    <t>Coordinated Homeless Outreach Center (CHOC)</t>
  </si>
  <si>
    <t>NSH - Building 9</t>
  </si>
  <si>
    <t>610-292-9244</t>
  </si>
  <si>
    <t>https://www.rhd.org/choc/</t>
  </si>
  <si>
    <t>Housing Equality Center of Pennsylvania</t>
  </si>
  <si>
    <t>PO Box 558</t>
  </si>
  <si>
    <t>267-419-8918</t>
  </si>
  <si>
    <t>http://www.equalhousing.org/</t>
  </si>
  <si>
    <t>Missionary Sisters of Charity - Single Women's Shelter</t>
  </si>
  <si>
    <t>630 DeKalb Street</t>
  </si>
  <si>
    <t>610-278-9089</t>
  </si>
  <si>
    <t>Montgomery County Housing Authority</t>
  </si>
  <si>
    <t>104 W. Main Street</t>
  </si>
  <si>
    <t>Suite 1</t>
  </si>
  <si>
    <t>610-275-5720</t>
  </si>
  <si>
    <t>http://montcoha.org/</t>
  </si>
  <si>
    <t>530 Church St</t>
  </si>
  <si>
    <t>Pennsylvania Department of Human Services - Montgomery County Assistance Office, Emergency Shelter Allowance</t>
  </si>
  <si>
    <t>Spring-Ford Project Outreach - Rent Payment Assistance</t>
  </si>
  <si>
    <t>410 Washington Street</t>
  </si>
  <si>
    <t>610-948-5111</t>
  </si>
  <si>
    <t>http://spring-fordprojectoutreach.org/</t>
  </si>
  <si>
    <t>AchieveAbility</t>
  </si>
  <si>
    <t>35 N. 60th Street</t>
  </si>
  <si>
    <t>215-748-8800</t>
  </si>
  <si>
    <t>https://www.achieveability.org/</t>
  </si>
  <si>
    <t>Affordable Housing Centers of Pennsylvania</t>
  </si>
  <si>
    <t>846 N. Broad Street</t>
  </si>
  <si>
    <t>215-765-1221</t>
  </si>
  <si>
    <t>https://www.ahcopa.org/</t>
  </si>
  <si>
    <t>Broad Street Ministry</t>
  </si>
  <si>
    <t>315 S. Broad Street</t>
  </si>
  <si>
    <t>215-735-4847</t>
  </si>
  <si>
    <t>http://www.broadstreetministry.org/</t>
  </si>
  <si>
    <t>Catholic Social Services, Southeast Pennsylvania - Housing &amp; Homeless Services</t>
  </si>
  <si>
    <t>Suite 300</t>
  </si>
  <si>
    <t>https://cssphiladelphia.org/housing-homeless-services/</t>
  </si>
  <si>
    <t>Center in the Park - Housing Counselor</t>
  </si>
  <si>
    <t>5818 Germantown Avenue</t>
  </si>
  <si>
    <t>215-848-7722</t>
  </si>
  <si>
    <t>http://centerintheparkphilly.com/</t>
  </si>
  <si>
    <t>City of Philadelphia -  Office of Housing and Community Development</t>
  </si>
  <si>
    <t>1234 Market Street</t>
  </si>
  <si>
    <t>17th Floor</t>
  </si>
  <si>
    <t>215-686-9749</t>
  </si>
  <si>
    <t>http://ohcdphila.org/</t>
  </si>
  <si>
    <t>Clarifi - Foreclosure Prevention &amp; Mortgage Default</t>
  </si>
  <si>
    <t>1635 Market Street</t>
  </si>
  <si>
    <t>215-563-5665</t>
  </si>
  <si>
    <t>https://clarifi.org/</t>
  </si>
  <si>
    <t>Congreso de Latinos Unidos - Housing Programs</t>
  </si>
  <si>
    <t>216 W. Somerset Street</t>
  </si>
  <si>
    <t>215-763-8870</t>
  </si>
  <si>
    <t>https://www.congreso.net/services/family-and-housing/housing/</t>
  </si>
  <si>
    <t>Covenant House Pennsylvania</t>
  </si>
  <si>
    <t>31 E. Armat Street</t>
  </si>
  <si>
    <t>215-951-5411</t>
  </si>
  <si>
    <t>https://www.covenanthousepa.org/</t>
  </si>
  <si>
    <t>Families Forward Philadelphia</t>
  </si>
  <si>
    <t>215-240-4800 Ext. 100</t>
  </si>
  <si>
    <t>https://familiesforwardphilly.org/</t>
  </si>
  <si>
    <t>Frankford Community Development Corporation - Housing Counseling</t>
  </si>
  <si>
    <t>4900 Griscom Street</t>
  </si>
  <si>
    <t>215-743-6581</t>
  </si>
  <si>
    <t>http://frankfordcdc.org/housing/</t>
  </si>
  <si>
    <t>Healthy Rowhouse Project</t>
  </si>
  <si>
    <t>267-546-0236</t>
  </si>
  <si>
    <t>http://healthyrowhouse.org/</t>
  </si>
  <si>
    <t>HIAS Pennsylvania - Rental Assistance</t>
  </si>
  <si>
    <t>215-832-0900</t>
  </si>
  <si>
    <t>https://hiaspa.org/</t>
  </si>
  <si>
    <t>Holy Redeemer Health System - Drueding Center</t>
  </si>
  <si>
    <t>413 W. Master Street</t>
  </si>
  <si>
    <t>215-769-1830</t>
  </si>
  <si>
    <t>http://www.druedingcenter.org/</t>
  </si>
  <si>
    <t>Intercultural Family Services - Housing Counseling Program</t>
  </si>
  <si>
    <t>4225 Chestnut Street</t>
  </si>
  <si>
    <t>215-386-1298</t>
  </si>
  <si>
    <t>https://www.ifsinc.org/</t>
  </si>
  <si>
    <t>Office of Homeless Services</t>
  </si>
  <si>
    <t>1401 John F. Kennedy Boulevard</t>
  </si>
  <si>
    <t>10th Floor</t>
  </si>
  <si>
    <t>215-686-7175</t>
  </si>
  <si>
    <t>http://philadelphiaofficeofhomelessservices.org/</t>
  </si>
  <si>
    <t>One Day At A Time - Homeless Shelters and Transitional Housing</t>
  </si>
  <si>
    <t>2532 N. Broad Street</t>
  </si>
  <si>
    <t>215-227-0485</t>
  </si>
  <si>
    <t>http://odaat-philly.org</t>
  </si>
  <si>
    <t>Pennsylvania Department of Human Services, Philadelphia County Assistance Office, Emergency Shelter Allowance</t>
  </si>
  <si>
    <t>People's Emergency Center - Housing Programs</t>
  </si>
  <si>
    <t>3902 Spring Garden Street</t>
  </si>
  <si>
    <t>267-777-5867</t>
  </si>
  <si>
    <t>https://www.pec-cares.org/</t>
  </si>
  <si>
    <t>Philadelphia Housing Authority</t>
  </si>
  <si>
    <t>2013 Ridge Avenue</t>
  </si>
  <si>
    <t>215-684-4000</t>
  </si>
  <si>
    <t>http://www.pha.phila.gov/</t>
  </si>
  <si>
    <t>Philadelphia Housing Development Corporation</t>
  </si>
  <si>
    <t>215-448-3000</t>
  </si>
  <si>
    <t>https://phdchousing.org/</t>
  </si>
  <si>
    <t>Potter's House Mission</t>
  </si>
  <si>
    <t>524 S. 52nd Street</t>
  </si>
  <si>
    <t>215-747-7477</t>
  </si>
  <si>
    <t>https://pottershousemission.org/</t>
  </si>
  <si>
    <t>Project HOME</t>
  </si>
  <si>
    <t>1515 Fairmount Avenue</t>
  </si>
  <si>
    <t>215-232-1984</t>
  </si>
  <si>
    <t>https://projecthome.org/</t>
  </si>
  <si>
    <t>Rebuilding Together Philadelphia</t>
  </si>
  <si>
    <t>4355 Orchard Street</t>
  </si>
  <si>
    <t>215-965-0777</t>
  </si>
  <si>
    <t>http://www.rebuildingphilly.org/</t>
  </si>
  <si>
    <t>Salvation Army, Greater Philadelphia</t>
  </si>
  <si>
    <t>701 N. Broad St</t>
  </si>
  <si>
    <t>215-787-2800</t>
  </si>
  <si>
    <t>https://pa.salvationarmy.org/greater-philadelphia/food--shelter</t>
  </si>
  <si>
    <t>SELF</t>
  </si>
  <si>
    <t xml:space="preserve">1211 Chestnut Street </t>
  </si>
  <si>
    <t>215-496-9610</t>
  </si>
  <si>
    <t>https://www.selfincorp.org/housing</t>
  </si>
  <si>
    <t>Southwest Community Development Corporation</t>
  </si>
  <si>
    <t>6328 Paschall Avenue</t>
  </si>
  <si>
    <t>215-729-0800</t>
  </si>
  <si>
    <t>http://www.southwestcdc.org/</t>
  </si>
  <si>
    <t>Sunday Breakfast Rescue Mission</t>
  </si>
  <si>
    <t>302 N. 13th Street</t>
  </si>
  <si>
    <t>215-922-6400</t>
  </si>
  <si>
    <t>https://sundaybreakfast.org/</t>
  </si>
  <si>
    <t>Income Support, Education, &amp; Employment</t>
  </si>
  <si>
    <t>PA CareerLink Bucks County</t>
  </si>
  <si>
    <t>1260 Veteran's Highway</t>
  </si>
  <si>
    <t>215-781-1073</t>
  </si>
  <si>
    <t xml:space="preserve">https://www.pacareerlink.pa.gov/
</t>
  </si>
  <si>
    <t>PA CareerLink Chester County</t>
  </si>
  <si>
    <t>479 Thomas Jones Way</t>
  </si>
  <si>
    <t>610-280-1010</t>
  </si>
  <si>
    <t>Exton, Coatesville</t>
  </si>
  <si>
    <t>https://www.pacareerlinkchesco.org/</t>
  </si>
  <si>
    <t>PathStone Corporation</t>
  </si>
  <si>
    <t>Kennett Square, Coatesville</t>
  </si>
  <si>
    <t>https://www.pathstone.org/</t>
  </si>
  <si>
    <t>Montgomery County Commerce Department - PA CareerLink Montgomery County</t>
  </si>
  <si>
    <t>1855 New Hope Street</t>
  </si>
  <si>
    <t>610-270-3429</t>
  </si>
  <si>
    <t>https://www.montcopa.org/2114/PA-CareerLink-Montgomery-County</t>
  </si>
  <si>
    <t>Montgomery County Community Action Development Commission (CADCOM)</t>
  </si>
  <si>
    <t>http://www.cadcom.org/</t>
  </si>
  <si>
    <t>Office of Vocational Rehabilitation</t>
  </si>
  <si>
    <t>1875 New Hope Street</t>
  </si>
  <si>
    <t>484-250-4340</t>
  </si>
  <si>
    <t>Campaign for Working Families - Volunteer Income Tax Assistance, Montgomery County</t>
  </si>
  <si>
    <t>139 W. Main Street</t>
  </si>
  <si>
    <t>Suite 2</t>
  </si>
  <si>
    <t>https://cwfphilly.org/</t>
  </si>
  <si>
    <t>Catholic Social Services , Southeast Pennsylvania - Consumer Credit Counseling Services</t>
  </si>
  <si>
    <t>7340 Jackson Street</t>
  </si>
  <si>
    <t>215-624-5920</t>
  </si>
  <si>
    <t xml:space="preserve">https://cssphiladelphia.org/ </t>
  </si>
  <si>
    <t>Community Learning Center</t>
  </si>
  <si>
    <t>215-426-7940</t>
  </si>
  <si>
    <t>http://www.communitylearningcenter.org/</t>
  </si>
  <si>
    <t>District 1199C Training and Upgrading Fund</t>
  </si>
  <si>
    <t>100 S. Broad Street</t>
  </si>
  <si>
    <t xml:space="preserve">10th Floor </t>
  </si>
  <si>
    <t>215-568-2220</t>
  </si>
  <si>
    <t>https://www.1199ctraining.org/</t>
  </si>
  <si>
    <t>Financial Empowerment Centers - Financial Counseling</t>
  </si>
  <si>
    <t>https://www.phila.gov/fe/Pages/EmpowermentCenters.aspx</t>
  </si>
  <si>
    <t>Free Library of Philadelphia - Adult Basic Education &amp; English as a Second Language</t>
  </si>
  <si>
    <t>https://libwww.freelibrary.org/programs/</t>
  </si>
  <si>
    <t>Immaculate Heart of Mary (IHM) Center for Literacy</t>
  </si>
  <si>
    <t>7341 Cottage Street</t>
  </si>
  <si>
    <t>215-338-3120</t>
  </si>
  <si>
    <t>https://www.ihmcenterforliteracy.com/</t>
  </si>
  <si>
    <t>Impact Services Corporation</t>
  </si>
  <si>
    <t>1952 E. Allegheny Avenue</t>
  </si>
  <si>
    <t>215-739-1600</t>
  </si>
  <si>
    <t>http://www.impactservices.org/employment-training/</t>
  </si>
  <si>
    <t>JEVS Human Services</t>
  </si>
  <si>
    <t>1845 Walnut Street</t>
  </si>
  <si>
    <t>7th Floor</t>
  </si>
  <si>
    <t>215-854-1800</t>
  </si>
  <si>
    <t>https://www.jevshumanservices.org/programs/education-career-services/</t>
  </si>
  <si>
    <t>MenzFit</t>
  </si>
  <si>
    <t>1500 Walnut Street</t>
  </si>
  <si>
    <t>Suite 1306</t>
  </si>
  <si>
    <t>215-845-5904</t>
  </si>
  <si>
    <t>https://www.menzfit.org/</t>
  </si>
  <si>
    <t>PA CareerLink Philadelphia</t>
  </si>
  <si>
    <t>https://www.pacareerlinkphl.org/</t>
  </si>
  <si>
    <t>Philabundance - Community Kitchen</t>
  </si>
  <si>
    <t>3616 S. Galloway Street</t>
  </si>
  <si>
    <t>215-235-5052</t>
  </si>
  <si>
    <t>https://www.philabundance.org/pck/</t>
  </si>
  <si>
    <t>Philadelphia Opportunities Industrialization Center</t>
  </si>
  <si>
    <t>1231 N. Broad Street</t>
  </si>
  <si>
    <t>215-236-7700</t>
  </si>
  <si>
    <t>https://philaoic.org/</t>
  </si>
  <si>
    <t>Philadelphia Unemployment Project</t>
  </si>
  <si>
    <t>112 N. Broad Street</t>
  </si>
  <si>
    <t>11th Floor</t>
  </si>
  <si>
    <t>215-557-0822</t>
  </si>
  <si>
    <t>https://www.philaup.org/</t>
  </si>
  <si>
    <t>Philadelphia Works</t>
  </si>
  <si>
    <t>1617 John F. Kennedy Boulevard</t>
  </si>
  <si>
    <t>13th Floor</t>
  </si>
  <si>
    <t>215-963-2100</t>
  </si>
  <si>
    <t>https://www.philaworks.org/</t>
  </si>
  <si>
    <t>215-232-7272</t>
  </si>
  <si>
    <t>https://www.projecthome.org/</t>
  </si>
  <si>
    <t>Campaign for Working Families - Volunteer Income Tax Assistance, Philadelphia County</t>
  </si>
  <si>
    <t>Transitional Work Corporation</t>
  </si>
  <si>
    <t>888-965-0060</t>
  </si>
  <si>
    <t>Universal Companies</t>
  </si>
  <si>
    <t>800 S. 15th Street</t>
  </si>
  <si>
    <t>215-732-6518</t>
  </si>
  <si>
    <t>http://universalcompanies.org/</t>
  </si>
  <si>
    <t>Womens Opportunities Resource Center</t>
  </si>
  <si>
    <t>2010 Chestnut Street</t>
  </si>
  <si>
    <t>215-564-5500</t>
  </si>
  <si>
    <t>http://worc-pa.com/</t>
  </si>
  <si>
    <t>Material Goods</t>
  </si>
  <si>
    <t>Needlework Guild of America - Clothing and Personal Care Items</t>
  </si>
  <si>
    <t>822 Veterans Way</t>
  </si>
  <si>
    <t>215-682-9183</t>
  </si>
  <si>
    <t>https://www.nga-inc.org/</t>
  </si>
  <si>
    <t xml:space="preserve">Avon Grove Church of the Nazarene - The Bridge Food Pantry and Clothing Closet </t>
  </si>
  <si>
    <t>240 State Road</t>
  </si>
  <si>
    <t>West Grove</t>
  </si>
  <si>
    <t>610-869-9500</t>
  </si>
  <si>
    <t>http://www.avongrove.church/</t>
  </si>
  <si>
    <t>Coatesville Soup Kitchen - Clothing, Appliances</t>
  </si>
  <si>
    <t>825 E. Chestnut Street</t>
  </si>
  <si>
    <t>610-380-3544</t>
  </si>
  <si>
    <t>Paoli Presbyterian Church - Furniture</t>
  </si>
  <si>
    <t>225 S. Valley Road</t>
  </si>
  <si>
    <t>Paoli</t>
  </si>
  <si>
    <t>610-644-8250</t>
  </si>
  <si>
    <t>https://www.paolipres.org/</t>
  </si>
  <si>
    <t>St. Agnes Church - Clothing, Diapers</t>
  </si>
  <si>
    <t>233 W. Gay Street</t>
  </si>
  <si>
    <t>610-692-2990</t>
  </si>
  <si>
    <t>https://saintagnesparish.org/</t>
  </si>
  <si>
    <t>Catholic Social Services, Southeast Pennsylvania - Diaper Bank</t>
  </si>
  <si>
    <t>Colonial Neighborhood Council - Emergency Aid</t>
  </si>
  <si>
    <t>107 E. Fourth Avenue</t>
  </si>
  <si>
    <t>610-828-6595</t>
  </si>
  <si>
    <t>Mitzvah Circle Foundation - Clothing, Diapers, Household Goods, Personal/Grooming Supplies</t>
  </si>
  <si>
    <t>1561 Gehman Road</t>
  </si>
  <si>
    <t>Harleysville</t>
  </si>
  <si>
    <t>215-828-6647</t>
  </si>
  <si>
    <t>https://mitzvahcircle.org/index.php</t>
  </si>
  <si>
    <t>North Care Women's Clinic  - Material Aid</t>
  </si>
  <si>
    <t>311 N. Broad Street</t>
  </si>
  <si>
    <t>215-855-2424</t>
  </si>
  <si>
    <t>https://northcareclinic.org/</t>
  </si>
  <si>
    <t>Open Door Ministry - Clothes</t>
  </si>
  <si>
    <t>https://www.opendoorministry.info/</t>
  </si>
  <si>
    <t>Pottstown Cluster of Religious Communities - Dry Goods</t>
  </si>
  <si>
    <t>https://www.pottstowncluster.org/</t>
  </si>
  <si>
    <t>Catholic Social Services, Southeast Pennsylvania - Clothing Bank</t>
  </si>
  <si>
    <t>4400 N. Reese Street</t>
  </si>
  <si>
    <t>215-329-5660</t>
  </si>
  <si>
    <t>Cradles to Crayons - Diapers, Clothing, School Supplies</t>
  </si>
  <si>
    <t>4700 Wissahickon Avenue</t>
  </si>
  <si>
    <t>Suite 142</t>
  </si>
  <si>
    <t>215-836-0958</t>
  </si>
  <si>
    <t>https://www.cradlestocrayons.org/</t>
  </si>
  <si>
    <t>Grands As Parent's (G.A.P.'s) - Clothes Closet</t>
  </si>
  <si>
    <t>2227 N. Broad Street</t>
  </si>
  <si>
    <t>215-236-5848</t>
  </si>
  <si>
    <t>https://gapsnow.org/</t>
  </si>
  <si>
    <t>Habitat for Humanity of Philadelphia - ReStore</t>
  </si>
  <si>
    <t>2318 Washington Ave</t>
  </si>
  <si>
    <t>215-739-9300</t>
  </si>
  <si>
    <t>https://www.habitatphiladelphia.org/restore/</t>
  </si>
  <si>
    <t>Old First Reformed United Church of Christ - Saturday Morning Breakfast and Clothing Cupboard</t>
  </si>
  <si>
    <t>151 N. 4th Street</t>
  </si>
  <si>
    <t>215-922-4566</t>
  </si>
  <si>
    <t>https://oldfirstucc.org/</t>
  </si>
  <si>
    <t xml:space="preserve">Our Closet </t>
  </si>
  <si>
    <t>https://www.ourclosetpa.org/</t>
  </si>
  <si>
    <t>Philadelphia Access Center - Cradle to Crayons Pick Up</t>
  </si>
  <si>
    <t>1832 S. 11th Street</t>
  </si>
  <si>
    <t>215-389-1985</t>
  </si>
  <si>
    <t>https://www.philaccess.org/</t>
  </si>
  <si>
    <t>Salvation Army, Greater Philadelphia - Clothing Assistance</t>
  </si>
  <si>
    <t>United Methodist Neighborhood Services - Clothing Referrals</t>
  </si>
  <si>
    <t>804 N. Broad Street</t>
  </si>
  <si>
    <t>215-236-0304</t>
  </si>
  <si>
    <t>Whosoever Gospel Mission and Rescue Home Association - Thrift Shops</t>
  </si>
  <si>
    <t>https://www.whosoevergospel.org/wp/thrift-stores/</t>
  </si>
  <si>
    <t>Senior Services</t>
  </si>
  <si>
    <t>Bucks County Area Agency on Aging</t>
  </si>
  <si>
    <t>30 E. Oakland Ave</t>
  </si>
  <si>
    <t>267-880-5700</t>
  </si>
  <si>
    <t>http://www.buckscounty.org/government/HumanServices/AAA</t>
  </si>
  <si>
    <t>Senior Services, Disability Services</t>
  </si>
  <si>
    <t>Pennsylvania Department of Human Services, Bucks-Chester-Montgomery Link to Aging and Disability Resources - Bucks - CENTRAL INTAKE</t>
  </si>
  <si>
    <t>https://buckschestermontgomerylink.weebly.com/</t>
  </si>
  <si>
    <t>Chester County Department of Aging Services</t>
  </si>
  <si>
    <t>601 Westown Road</t>
  </si>
  <si>
    <t>Suite 130</t>
  </si>
  <si>
    <t>610-344-6350</t>
  </si>
  <si>
    <t>https://www.chesco.org/135/Aging</t>
  </si>
  <si>
    <t>Pennsylvania Department of Human Services, Bucks-Chester-Montgomery Link to Aging and Disability Resources - Chester - CENTRAL INTAKE</t>
  </si>
  <si>
    <t>Montgomery County Aging and Adult Services</t>
  </si>
  <si>
    <t>1430 DeKalb Street</t>
  </si>
  <si>
    <t>2nd floor</t>
  </si>
  <si>
    <t>610-278-3601</t>
  </si>
  <si>
    <t>Norristown, Willow Grove, Lansdale, Pottstown</t>
  </si>
  <si>
    <t>https://www.montcopa.org/148/Aging-Adult-Services</t>
  </si>
  <si>
    <t>Pennsylvania Department of Human Services, Bucks-Chester-Montgomery Link to Aging and Disability Resources - Montgomery - CENTRAL INTAKE</t>
  </si>
  <si>
    <t>Center for Advocacy for the Rights and Interests of the Elderly</t>
  </si>
  <si>
    <t>1500 John F. Kennedy Boulevard</t>
  </si>
  <si>
    <t>Suite 1500</t>
  </si>
  <si>
    <t>800-356-3606</t>
  </si>
  <si>
    <t>https://www.carie.org/</t>
  </si>
  <si>
    <t>Center in the Park</t>
  </si>
  <si>
    <t>Community Care Center of the Northeast</t>
  </si>
  <si>
    <t>2417 Welsh Road</t>
  </si>
  <si>
    <t>Blue Grass Plaza, Suite 202</t>
  </si>
  <si>
    <t>215-335-4416</t>
  </si>
  <si>
    <t>https://www.communitycarenephila.org/</t>
  </si>
  <si>
    <t>Intercommunity Action - Adult Day Services - Journey's Way</t>
  </si>
  <si>
    <t>403 Rector Street</t>
  </si>
  <si>
    <t>215-487-1750</t>
  </si>
  <si>
    <t>http://intercommunityaction.org/aging-services/</t>
  </si>
  <si>
    <t xml:space="preserve">Senior Services </t>
  </si>
  <si>
    <t>North City Congress</t>
  </si>
  <si>
    <t>827 N. Franklin Street</t>
  </si>
  <si>
    <t>215-978-1300</t>
  </si>
  <si>
    <t>http://www.north-city.org/</t>
  </si>
  <si>
    <t>Pennsylvania Department of Human Services, Pennsylvania Link to Aging and Disability Resources - Philadelphia County - CENTRAL INTAKE</t>
  </si>
  <si>
    <t>642 N. Broad Street</t>
  </si>
  <si>
    <t>215-765-9000</t>
  </si>
  <si>
    <t>Philadelphia Corporation for Aging</t>
  </si>
  <si>
    <t>Philadelphia Senior Center</t>
  </si>
  <si>
    <t>509 S. Broad Street</t>
  </si>
  <si>
    <t>215-546-5879</t>
  </si>
  <si>
    <t>http://www.philaseniorcenter.org/</t>
  </si>
  <si>
    <t>Southwest Community Enrichment Center</t>
  </si>
  <si>
    <t>1345 S. 46th Street</t>
  </si>
  <si>
    <t>215-386-8250</t>
  </si>
  <si>
    <t>Substance Use Disorder Services</t>
  </si>
  <si>
    <t>Malvern Institute</t>
  </si>
  <si>
    <t>940 King Road</t>
  </si>
  <si>
    <t>Malvern</t>
  </si>
  <si>
    <t>610-625-8376</t>
  </si>
  <si>
    <t>http://www.malverninstitute.com/</t>
  </si>
  <si>
    <t>Eagleville Hospital</t>
  </si>
  <si>
    <t>100 Eagleville Road</t>
  </si>
  <si>
    <t>800-255-2019</t>
  </si>
  <si>
    <t>https://www.eagleville.org/</t>
  </si>
  <si>
    <t>Gaudenzia, Inc</t>
  </si>
  <si>
    <t>106 W. Main Street</t>
  </si>
  <si>
    <t>610-239-9600</t>
  </si>
  <si>
    <t>www.gaudenzia.org</t>
  </si>
  <si>
    <t>Montgomery County Offices - Drug and Alcohol Treatment - Norristown</t>
  </si>
  <si>
    <t>610-278-3642</t>
  </si>
  <si>
    <t>https://www.montcopa.org/1339/Drug-Alcohol</t>
  </si>
  <si>
    <t>Resources for Human Development - Montgomery County Recovery Center</t>
  </si>
  <si>
    <t>316 DeKalb Street</t>
  </si>
  <si>
    <t>610-272-3710</t>
  </si>
  <si>
    <t>https://www.rhd.org/program/montgomery-county-recovery-center/</t>
  </si>
  <si>
    <t xml:space="preserve">Valley Forge Medical Center and Hospital </t>
  </si>
  <si>
    <t>1033 W. Germantown Pike</t>
  </si>
  <si>
    <t>610-539-8500</t>
  </si>
  <si>
    <t>http://www.vfmc.net/index.html</t>
  </si>
  <si>
    <t>866-297-8169</t>
  </si>
  <si>
    <t>Congreso de Latinos Unidos - Basta Ya! Tobacco Cessation Group</t>
  </si>
  <si>
    <t>https://www.congreso.net/</t>
  </si>
  <si>
    <t>Department of Behavioral Health and Intellectual Disability Services - Office of Addiction Services</t>
  </si>
  <si>
    <t>215-685-5403</t>
  </si>
  <si>
    <t>https://dbhids.org/about/organization/office-of-addiction-services/</t>
  </si>
  <si>
    <t>Episcopal Hospital - Substance Abuse Unit</t>
  </si>
  <si>
    <t>100 E. Lehigh Avenue</t>
  </si>
  <si>
    <t>215-427-7000</t>
  </si>
  <si>
    <t>https://fairmountbhs.com/</t>
  </si>
  <si>
    <t>1306 Spring Garden Street</t>
  </si>
  <si>
    <t>215-238-2150</t>
  </si>
  <si>
    <t>https://www.gaudenzia.org/</t>
  </si>
  <si>
    <t>Narcotics Anonymous of Greater Philadelphia - Support Groups - Philadelphia</t>
  </si>
  <si>
    <t>https://naworks.org/</t>
  </si>
  <si>
    <t>https://www.neccbh.org/</t>
  </si>
  <si>
    <t>Northeast Treatment Centers</t>
  </si>
  <si>
    <t>499 N. 5th Street</t>
  </si>
  <si>
    <t>Suite A</t>
  </si>
  <si>
    <t>215-451-7000</t>
  </si>
  <si>
    <t>http://netcenters.org/</t>
  </si>
  <si>
    <t>Pennsylvania Adult &amp; Teen Challenge</t>
  </si>
  <si>
    <t>329 Wister Street</t>
  </si>
  <si>
    <t>215-843-2887</t>
  </si>
  <si>
    <t>https://www.paatc.org/</t>
  </si>
  <si>
    <t xml:space="preserve">Pro-Act - Philadelphia Recovery Community Center </t>
  </si>
  <si>
    <t>1701 W. Lehigh Avenue</t>
  </si>
  <si>
    <t>215-223-7700</t>
  </si>
  <si>
    <t>https://www.councilsepa.org/programs/pro-act/</t>
  </si>
  <si>
    <t>Utilities</t>
  </si>
  <si>
    <t>Bucks County Opportunity Council - Utility, Emergency and Preventive Services</t>
  </si>
  <si>
    <t>Bristol, Doylestown, Quakertown</t>
  </si>
  <si>
    <t>http://www.bcoc.org/i-need-help-with/emergency-assistance/overview/</t>
  </si>
  <si>
    <t xml:space="preserve">Pennsylvania Department of Human Services - Bucks County Assistance Office - LIHEAP (Energy Assistance, Utility Help) </t>
  </si>
  <si>
    <t>800-616-6481</t>
  </si>
  <si>
    <t>http://www.dhs.pa.gov/citizens/heatingassistanceliheap/</t>
  </si>
  <si>
    <t>Act In Faith of Greater West Chester - Utility Service Payment Assistance</t>
  </si>
  <si>
    <t>Oxford Area Neighborhood Services Center</t>
  </si>
  <si>
    <t>35 N. Third Street</t>
  </si>
  <si>
    <t>Oxford</t>
  </si>
  <si>
    <t>610-932-8557</t>
  </si>
  <si>
    <t>https://www.oxfordnsc.org/</t>
  </si>
  <si>
    <t xml:space="preserve">Pennsylvania Department of Human Services - Chester County Assistance Office - LIHEAP (Energy Assistance, Utility Help) </t>
  </si>
  <si>
    <t>610-466-1042</t>
  </si>
  <si>
    <t>Phoenixville Area Community Services</t>
  </si>
  <si>
    <t>257 Church Street</t>
  </si>
  <si>
    <t>610-933-1105</t>
  </si>
  <si>
    <t>http://www.pacsphx.org/</t>
  </si>
  <si>
    <t>Salvation Army - Emergency Utility Assistance</t>
  </si>
  <si>
    <t>669 E. Lincoln Highway</t>
  </si>
  <si>
    <t>610-384-2954</t>
  </si>
  <si>
    <t>https://pendel.salvationarmy.org/easternpa/coatesville</t>
  </si>
  <si>
    <t>101 E. Market Street</t>
  </si>
  <si>
    <t>610-696-8746</t>
  </si>
  <si>
    <t>https://pa.salvationarmy.org/westchester</t>
  </si>
  <si>
    <t>http://www.cadcom.org/Programs-Services/25/</t>
  </si>
  <si>
    <t xml:space="preserve">Pennsylvania Department of Human Services - Montgomery County Assistance Office - LIHEAP (Energy Assistance, Utility Help) </t>
  </si>
  <si>
    <t>610-272-1752</t>
  </si>
  <si>
    <t xml:space="preserve">Pennsylvania Department of Human Services - Montgomery County Assistance Office , Pottstown District - LIHEAP (Energy Assistance, Utility Help) </t>
  </si>
  <si>
    <t>Center in the Park - Neighborhood Energy Center</t>
  </si>
  <si>
    <t>Diversified Community Services - Energy Counseling at Dixon House</t>
  </si>
  <si>
    <t>1920 S. 20th Street</t>
  </si>
  <si>
    <t>215-336-3511</t>
  </si>
  <si>
    <t>http://www.dcsphila.org/</t>
  </si>
  <si>
    <t>Energy Coordinating Agency of Philadelphia</t>
  </si>
  <si>
    <t>106 W. Clearfield Street</t>
  </si>
  <si>
    <t>215-609-1000</t>
  </si>
  <si>
    <t>https://www.ecasavesenergy.org/</t>
  </si>
  <si>
    <t>HIAS Pennsylvania - Utility Assistance</t>
  </si>
  <si>
    <t>New Kensington Community Development Corporation</t>
  </si>
  <si>
    <t>2515 Frankford Avenue</t>
  </si>
  <si>
    <t>215-427-0350</t>
  </si>
  <si>
    <t>http://www.nkcdc.org/</t>
  </si>
  <si>
    <t>PECO - Customer Assistance Program</t>
  </si>
  <si>
    <t>2301 Market Street</t>
  </si>
  <si>
    <t>800-774-7040</t>
  </si>
  <si>
    <t>https://www.peco.com/MyAccount/CustomerSupport/Pages/AssistancePrograms.aspx</t>
  </si>
  <si>
    <t xml:space="preserve">Pennsylvania Department of Human Services - Philadelphia County Assistance Office - LIHEAP (Energy Assistance, Utility Help) </t>
  </si>
  <si>
    <t>1348 W. Sedgley Avenue</t>
  </si>
  <si>
    <t>215-560-1583</t>
  </si>
  <si>
    <t>Philadelphia Gas Works - Customer Service Center</t>
  </si>
  <si>
    <t>215-235-1000</t>
  </si>
  <si>
    <t>https://www.pgworks.com/residential/customer-care/payment-assistance</t>
  </si>
  <si>
    <t>Philadelphia Water Department</t>
  </si>
  <si>
    <t>Aramark Tower - 5th Floor</t>
  </si>
  <si>
    <t>215-685-6300</t>
  </si>
  <si>
    <t>https://cap.phila.gov/static/index.html</t>
  </si>
  <si>
    <t>Philadelphia Water Revenue Bureau</t>
  </si>
  <si>
    <t>Municipal Services Bldg. - Concourse Level</t>
  </si>
  <si>
    <t>215-686-6880</t>
  </si>
  <si>
    <t>https://www.phila.gov/waterrev/Low_Income_Assistanc.html</t>
  </si>
  <si>
    <t>Utility Emergency Services Fund</t>
  </si>
  <si>
    <t xml:space="preserve">1608 Walnut Street </t>
  </si>
  <si>
    <t>215-972-5170</t>
  </si>
  <si>
    <t>https://uesfacts.org/</t>
  </si>
  <si>
    <t>Veterans Services</t>
  </si>
  <si>
    <t>Bucks County Department of Community Services - Military Affairs</t>
  </si>
  <si>
    <t>55 E. Court Street</t>
  </si>
  <si>
    <t>215-345-3885</t>
  </si>
  <si>
    <t>http://www.buckscounty.org/government/CommunityServices/MilitaryAffairs</t>
  </si>
  <si>
    <t>Pennsylvania Department of Military and Veteran Affairs - Chester County Veterans' Affairs</t>
  </si>
  <si>
    <t>601 Westtown Road</t>
  </si>
  <si>
    <t>Suite 170</t>
  </si>
  <si>
    <t>610-344-6375</t>
  </si>
  <si>
    <t>https://www.chesco.org/155/Veterans-Affairs</t>
  </si>
  <si>
    <t>Veterans Multi-Service Center</t>
  </si>
  <si>
    <t>797 E. Lincoln Highway</t>
  </si>
  <si>
    <t>Suite 12</t>
  </si>
  <si>
    <t>610-384-8387</t>
  </si>
  <si>
    <t>http://www.vmcenter.org/</t>
  </si>
  <si>
    <t>Catholic Social Services - Emergency Assistance for Veterans</t>
  </si>
  <si>
    <t>https://cssphiladelphia.org/familyservicecenters/</t>
  </si>
  <si>
    <t>Pennsylvania Department of Military and Veteran Affairs - Montgomery County Veterans Affairs</t>
  </si>
  <si>
    <t>1430 Dekalb St.</t>
  </si>
  <si>
    <t>Human Services Center</t>
  </si>
  <si>
    <t>610-278-3285</t>
  </si>
  <si>
    <t>https://www.montcopa.org/266/Veterans-Affairs</t>
  </si>
  <si>
    <t>Disabled American Veterans</t>
  </si>
  <si>
    <t>5830 Rising Sun Ave, Salvation Army Ctr</t>
  </si>
  <si>
    <t>(Meeting Location)</t>
  </si>
  <si>
    <t>215-645-2453</t>
  </si>
  <si>
    <t>http://www.davmembersportal.org/chapters/pa/06/default.aspx</t>
  </si>
  <si>
    <t>Diversified Community Services</t>
  </si>
  <si>
    <t>1529 S. 22nd Street</t>
  </si>
  <si>
    <t>215-336-5505</t>
  </si>
  <si>
    <t xml:space="preserve">HELP Philadelphia - Lural Lee Blevin Veterans Center </t>
  </si>
  <si>
    <t>845 N. 12th Street</t>
  </si>
  <si>
    <t>http://www.helpusa.org/</t>
  </si>
  <si>
    <t>Minority Veterans Program - Philadelphia Regional Office</t>
  </si>
  <si>
    <t>5000 Wissahickon Ave</t>
  </si>
  <si>
    <t>215-842-2000 x4199</t>
  </si>
  <si>
    <t>https://www.benefits.va.gov/persona/veteran-minority.asp</t>
  </si>
  <si>
    <t xml:space="preserve">Pennsylvania Department of Military and Veteran Affairs -  Philadelphia Veterans Advisory Commission </t>
  </si>
  <si>
    <t>City Hall</t>
  </si>
  <si>
    <t>Room 127</t>
  </si>
  <si>
    <t>215-686-3256</t>
  </si>
  <si>
    <t>https://www.phila.gov/veterans/Pages/default.aspx</t>
  </si>
  <si>
    <t>Philadelphia Vet Center NE</t>
  </si>
  <si>
    <t>101 E. Olney Avenue</t>
  </si>
  <si>
    <t>Suite C-7</t>
  </si>
  <si>
    <t>215-924-4670</t>
  </si>
  <si>
    <t>https://www.va.gov/directory/guide/facility.asp?ID=591</t>
  </si>
  <si>
    <t>HAVEN Women (formerly Philadelphia Veterans Comfort House)</t>
  </si>
  <si>
    <t>4108 Baltimore Avenue</t>
  </si>
  <si>
    <t>267-292-2052</t>
  </si>
  <si>
    <t>https://havenwomen.org</t>
  </si>
  <si>
    <t>https://projecthome.org/our-work/veterans-services</t>
  </si>
  <si>
    <t>213-217 N. 4th Street</t>
  </si>
  <si>
    <t>215-923-2600</t>
  </si>
  <si>
    <t>AgencyID</t>
  </si>
  <si>
    <t>Referrals</t>
  </si>
  <si>
    <t>Multiple Benephilly Locations in Philadelphia</t>
  </si>
  <si>
    <t>Substance/opioid use and abuse</t>
  </si>
  <si>
    <t>Behavioral health diagnosis and treatment (e.g. depression, anxiety, trauma-related conditions, etc.)</t>
  </si>
  <si>
    <t xml:space="preserve">Access to affordable primary and preventive care </t>
  </si>
  <si>
    <t>Healthcare and health resources navigation</t>
  </si>
  <si>
    <t>Access to affordable specialty care</t>
  </si>
  <si>
    <t xml:space="preserve">Chronic disease prevention (e.g. obesity, hypertension, diabetes, and CVD) </t>
  </si>
  <si>
    <t>Food access and affordability</t>
  </si>
  <si>
    <t>Affordable and healthy housing</t>
  </si>
  <si>
    <t>Sexual and reproductive health</t>
  </si>
  <si>
    <t xml:space="preserve">Linguistically- and culturally-appropriate healthcare </t>
  </si>
  <si>
    <t>Maternal morbidity and mortality</t>
  </si>
  <si>
    <t>Socioeconomic disadvantage (income, education, and employment)</t>
  </si>
  <si>
    <t xml:space="preserve">Community violence </t>
  </si>
  <si>
    <t>Racism and discrimination in healthcare settings</t>
  </si>
  <si>
    <t>Neighborhood conditions (e.g. blight, greenspace, parks/recreation, etc.)</t>
  </si>
  <si>
    <t>Homelessness</t>
  </si>
  <si>
    <t>Air and water quality</t>
  </si>
  <si>
    <t>Community gentrification and displacement</t>
  </si>
  <si>
    <t>Ranking Criterion</t>
  </si>
  <si>
    <t xml:space="preserve">Size of Health Problem (15%) </t>
  </si>
  <si>
    <t xml:space="preserve">Importance to Community (30%) </t>
  </si>
  <si>
    <t xml:space="preserve">Capacity to Address  (30%) </t>
  </si>
  <si>
    <t xml:space="preserve">Alignment with Mission/Vision (15%) </t>
  </si>
  <si>
    <t xml:space="preserve">Existing Collaborations/ Interventions (10%) </t>
  </si>
  <si>
    <t>Final Score</t>
  </si>
  <si>
    <t>Magnitude of health priority based on size of population(s) impacted</t>
  </si>
  <si>
    <t>Magnitude of health priority based on community and stakeholder input</t>
  </si>
  <si>
    <r>
      <t xml:space="preserve">Are there </t>
    </r>
    <r>
      <rPr>
        <i/>
        <u/>
        <sz val="11"/>
        <color theme="1"/>
        <rFont val="Calibri"/>
        <family val="2"/>
        <scheme val="minor"/>
      </rPr>
      <t>effective</t>
    </r>
    <r>
      <rPr>
        <i/>
        <sz val="11"/>
        <color theme="1"/>
        <rFont val="Calibri"/>
        <family val="2"/>
        <scheme val="minor"/>
      </rPr>
      <t xml:space="preserve"> and </t>
    </r>
    <r>
      <rPr>
        <i/>
        <u/>
        <sz val="11"/>
        <color theme="1"/>
        <rFont val="Calibri"/>
        <family val="2"/>
        <scheme val="minor"/>
      </rPr>
      <t>feasible</t>
    </r>
    <r>
      <rPr>
        <i/>
        <sz val="11"/>
        <color theme="1"/>
        <rFont val="Calibri"/>
        <family val="2"/>
        <scheme val="minor"/>
      </rPr>
      <t xml:space="preserve"> interventions that our hospital/health system can implement to address this health priority?</t>
    </r>
  </si>
  <si>
    <r>
      <t xml:space="preserve">Would implementing interventions to address this health priority be consistent with the </t>
    </r>
    <r>
      <rPr>
        <i/>
        <u/>
        <sz val="11"/>
        <color theme="1"/>
        <rFont val="Calibri"/>
        <family val="2"/>
        <scheme val="minor"/>
      </rPr>
      <t>mission</t>
    </r>
    <r>
      <rPr>
        <i/>
        <sz val="11"/>
        <color theme="1"/>
        <rFont val="Calibri"/>
        <family val="2"/>
        <scheme val="minor"/>
      </rPr>
      <t xml:space="preserve"> and </t>
    </r>
    <r>
      <rPr>
        <i/>
        <u/>
        <sz val="11"/>
        <color theme="1"/>
        <rFont val="Calibri"/>
        <family val="2"/>
        <scheme val="minor"/>
      </rPr>
      <t>strategic direction</t>
    </r>
    <r>
      <rPr>
        <i/>
        <sz val="11"/>
        <color theme="1"/>
        <rFont val="Calibri"/>
        <family val="2"/>
        <scheme val="minor"/>
      </rPr>
      <t xml:space="preserve"> of our hospital/health system?</t>
    </r>
  </si>
  <si>
    <r>
      <t xml:space="preserve">Are there existing partnerships or initiatives that </t>
    </r>
    <r>
      <rPr>
        <i/>
        <u/>
        <sz val="11"/>
        <color theme="1"/>
        <rFont val="Calibri"/>
        <family val="2"/>
        <scheme val="minor"/>
      </rPr>
      <t>are</t>
    </r>
    <r>
      <rPr>
        <i/>
        <sz val="11"/>
        <color theme="1"/>
        <rFont val="Calibri"/>
        <family val="2"/>
        <scheme val="minor"/>
      </rPr>
      <t xml:space="preserve"> or </t>
    </r>
    <r>
      <rPr>
        <i/>
        <u/>
        <sz val="11"/>
        <color theme="1"/>
        <rFont val="Calibri"/>
        <family val="2"/>
        <scheme val="minor"/>
      </rPr>
      <t>able</t>
    </r>
    <r>
      <rPr>
        <i/>
        <sz val="11"/>
        <color theme="1"/>
        <rFont val="Calibri"/>
        <family val="2"/>
        <scheme val="minor"/>
      </rPr>
      <t xml:space="preserve"> to address this health priority within our target area?</t>
    </r>
  </si>
  <si>
    <t>9 or 10</t>
  </si>
  <si>
    <t>Greater than 25%</t>
  </si>
  <si>
    <t>40+</t>
  </si>
  <si>
    <t>High effectiveness/High feasibility</t>
  </si>
  <si>
    <t>Very consistent with mission AND strategic direction</t>
  </si>
  <si>
    <t>Yes, strong existing partnerships AND initiatives</t>
  </si>
  <si>
    <t>7 or 8</t>
  </si>
  <si>
    <t>15 to 25%</t>
  </si>
  <si>
    <t>30 - 39</t>
  </si>
  <si>
    <t>High effectiveness/Moderate feasibility</t>
  </si>
  <si>
    <t>Relatively consistent with mission AND strategic direction</t>
  </si>
  <si>
    <t>Yes, existing partnerships AND initiatives</t>
  </si>
  <si>
    <t>5 or 6</t>
  </si>
  <si>
    <t>5 to 14.9%</t>
  </si>
  <si>
    <t>20 - 29</t>
  </si>
  <si>
    <t>Effective/Feasible</t>
  </si>
  <si>
    <t>Consistent with mission AND strategic direction</t>
  </si>
  <si>
    <t>Yes, existing partnerships OR initiatives</t>
  </si>
  <si>
    <t>3 or 4</t>
  </si>
  <si>
    <t>1 to 4.9%</t>
  </si>
  <si>
    <t>10 - 19</t>
  </si>
  <si>
    <t>Low Effectiveness/Low Feasibility</t>
  </si>
  <si>
    <t>Relatively consistent with mission NOT strategic direction</t>
  </si>
  <si>
    <t>Yes, existing partnerships, no current initiatives</t>
  </si>
  <si>
    <t>1 or 2</t>
  </si>
  <si>
    <t>0.1 up to 1.0%</t>
  </si>
  <si>
    <t>1 - 9</t>
  </si>
  <si>
    <t>Low Effectiveness/Not Feasible</t>
  </si>
  <si>
    <t>Consistent with mission NOT strategic direction</t>
  </si>
  <si>
    <t>Weak, existing partnerships OR initiatives</t>
  </si>
  <si>
    <t>&lt;0.1%</t>
  </si>
  <si>
    <t>0</t>
  </si>
  <si>
    <t>Not Effective/Not Feasible</t>
  </si>
  <si>
    <t>Not consistent with mission OR strategic direction</t>
  </si>
  <si>
    <t>No, existing initiatives or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</si>
</sst>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0"/>
      <name val="Calibri"/>
      <family val="2"/>
      <scheme val="minor"/>
    </font>
    <font>
      <b/>
      <sz val="11"/>
      <color rgb="FFD16B3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7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10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/>
    <xf numFmtId="10" fontId="1" fillId="0" borderId="0" xfId="0" applyNumberFormat="1" applyFont="1" applyFill="1"/>
    <xf numFmtId="0" fontId="4" fillId="0" borderId="0" xfId="0" applyFont="1" applyFill="1"/>
    <xf numFmtId="2" fontId="1" fillId="0" borderId="0" xfId="0" applyNumberFormat="1" applyFont="1"/>
    <xf numFmtId="0" fontId="1" fillId="2" borderId="0" xfId="0" applyFont="1" applyFill="1"/>
    <xf numFmtId="10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1" fillId="0" borderId="0" xfId="0" applyNumberFormat="1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0" fontId="1" fillId="34" borderId="0" xfId="0" applyFont="1" applyFill="1"/>
    <xf numFmtId="0" fontId="4" fillId="34" borderId="0" xfId="0" applyFont="1" applyFill="1" applyAlignment="1">
      <alignment horizontal="center"/>
    </xf>
    <xf numFmtId="164" fontId="1" fillId="0" borderId="0" xfId="42" applyNumberFormat="1" applyFont="1"/>
    <xf numFmtId="10" fontId="1" fillId="0" borderId="0" xfId="42" applyNumberFormat="1" applyFont="1"/>
    <xf numFmtId="0" fontId="1" fillId="0" borderId="0" xfId="42" applyFont="1"/>
    <xf numFmtId="0" fontId="1" fillId="0" borderId="0" xfId="42" applyFont="1" applyFill="1"/>
    <xf numFmtId="0" fontId="23" fillId="0" borderId="0" xfId="42"/>
    <xf numFmtId="0" fontId="23" fillId="0" borderId="0" xfId="42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0" fontId="1" fillId="0" borderId="0" xfId="42" applyFont="1"/>
    <xf numFmtId="165" fontId="1" fillId="0" borderId="0" xfId="42" applyNumberFormat="1" applyFont="1"/>
    <xf numFmtId="0" fontId="1" fillId="0" borderId="0" xfId="0" applyFont="1"/>
    <xf numFmtId="9" fontId="1" fillId="0" borderId="0" xfId="0" applyNumberFormat="1" applyFont="1"/>
    <xf numFmtId="2" fontId="24" fillId="0" borderId="0" xfId="0" applyNumberFormat="1" applyFont="1" applyFill="1"/>
    <xf numFmtId="9" fontId="1" fillId="0" borderId="0" xfId="0" applyNumberFormat="1" applyFont="1" applyFill="1"/>
    <xf numFmtId="0" fontId="1" fillId="0" borderId="0" xfId="0" applyFont="1" applyAlignment="1">
      <alignment horizontal="left"/>
    </xf>
    <xf numFmtId="165" fontId="1" fillId="0" borderId="0" xfId="42" applyNumberFormat="1" applyFont="1" applyFill="1"/>
    <xf numFmtId="0" fontId="21" fillId="0" borderId="0" xfId="42" applyFont="1"/>
    <xf numFmtId="0" fontId="6" fillId="0" borderId="0" xfId="42" applyFont="1"/>
    <xf numFmtId="0" fontId="6" fillId="0" borderId="0" xfId="42" applyFont="1" applyAlignment="1">
      <alignment wrapText="1"/>
    </xf>
    <xf numFmtId="0" fontId="27" fillId="0" borderId="0" xfId="43" applyFont="1"/>
    <xf numFmtId="0" fontId="6" fillId="0" borderId="0" xfId="42" applyFont="1" applyAlignment="1">
      <alignment horizontal="left"/>
    </xf>
    <xf numFmtId="0" fontId="28" fillId="0" borderId="0" xfId="42" applyFont="1"/>
    <xf numFmtId="0" fontId="6" fillId="0" borderId="0" xfId="42" quotePrefix="1" applyFont="1"/>
    <xf numFmtId="0" fontId="29" fillId="0" borderId="0" xfId="42" applyFont="1"/>
    <xf numFmtId="0" fontId="27" fillId="0" borderId="0" xfId="43" quotePrefix="1" applyFont="1"/>
    <xf numFmtId="0" fontId="29" fillId="0" borderId="0" xfId="42" quotePrefix="1" applyFont="1"/>
    <xf numFmtId="0" fontId="27" fillId="0" borderId="0" xfId="43" quotePrefix="1" applyFont="1" applyFill="1" applyBorder="1"/>
    <xf numFmtId="0" fontId="30" fillId="0" borderId="0" xfId="42" applyFont="1"/>
    <xf numFmtId="0" fontId="31" fillId="0" borderId="0" xfId="43" quotePrefix="1" applyFont="1"/>
    <xf numFmtId="0" fontId="32" fillId="0" borderId="0" xfId="42" applyFont="1"/>
    <xf numFmtId="0" fontId="27" fillId="0" borderId="0" xfId="43" applyFont="1" applyAlignment="1">
      <alignment vertical="top" wrapText="1"/>
    </xf>
    <xf numFmtId="0" fontId="33" fillId="0" borderId="0" xfId="42" quotePrefix="1" applyFont="1"/>
    <xf numFmtId="0" fontId="6" fillId="0" borderId="0" xfId="42" applyFont="1" applyBorder="1"/>
    <xf numFmtId="0" fontId="6" fillId="0" borderId="0" xfId="42" applyNumberFormat="1" applyFont="1"/>
    <xf numFmtId="0" fontId="6" fillId="0" borderId="10" xfId="42" applyFont="1" applyBorder="1"/>
    <xf numFmtId="0" fontId="29" fillId="0" borderId="10" xfId="42" applyFont="1" applyBorder="1"/>
    <xf numFmtId="0" fontId="29" fillId="0" borderId="0" xfId="42" applyNumberFormat="1" applyFont="1"/>
    <xf numFmtId="0" fontId="29" fillId="0" borderId="0" xfId="42" applyFont="1" applyBorder="1"/>
    <xf numFmtId="0" fontId="21" fillId="0" borderId="11" xfId="0" applyFont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0" borderId="0" xfId="0" applyFont="1"/>
    <xf numFmtId="0" fontId="33" fillId="37" borderId="18" xfId="0" applyFont="1" applyFill="1" applyBorder="1" applyAlignment="1">
      <alignment horizontal="center" vertical="center" wrapText="1"/>
    </xf>
    <xf numFmtId="0" fontId="33" fillId="36" borderId="18" xfId="0" applyFont="1" applyFill="1" applyBorder="1" applyAlignment="1">
      <alignment horizontal="center" vertical="center" wrapText="1"/>
    </xf>
    <xf numFmtId="0" fontId="33" fillId="36" borderId="19" xfId="0" applyFont="1" applyFill="1" applyBorder="1" applyAlignment="1">
      <alignment horizontal="center" vertical="center" wrapText="1"/>
    </xf>
    <xf numFmtId="49" fontId="0" fillId="0" borderId="21" xfId="0" applyNumberFormat="1" applyFont="1" applyBorder="1" applyAlignment="1">
      <alignment horizontal="center" vertical="center" wrapText="1"/>
    </xf>
    <xf numFmtId="0" fontId="0" fillId="37" borderId="14" xfId="0" applyFont="1" applyFill="1" applyBorder="1" applyAlignment="1">
      <alignment horizontal="center" vertical="center" wrapText="1"/>
    </xf>
    <xf numFmtId="0" fontId="0" fillId="36" borderId="14" xfId="0" applyFont="1" applyFill="1" applyBorder="1" applyAlignment="1">
      <alignment horizontal="center" vertical="center" wrapText="1"/>
    </xf>
    <xf numFmtId="0" fontId="0" fillId="36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49" fontId="0" fillId="0" borderId="22" xfId="0" applyNumberFormat="1" applyFont="1" applyBorder="1" applyAlignment="1">
      <alignment horizontal="center" vertical="center" wrapText="1"/>
    </xf>
    <xf numFmtId="0" fontId="0" fillId="37" borderId="11" xfId="0" applyFont="1" applyFill="1" applyBorder="1" applyAlignment="1">
      <alignment horizontal="center" vertical="center" wrapText="1"/>
    </xf>
    <xf numFmtId="0" fontId="0" fillId="36" borderId="11" xfId="0" applyFont="1" applyFill="1" applyBorder="1" applyAlignment="1">
      <alignment horizontal="center" vertical="center" wrapText="1"/>
    </xf>
    <xf numFmtId="0" fontId="0" fillId="36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37" borderId="11" xfId="0" applyNumberFormat="1" applyFont="1" applyFill="1" applyBorder="1" applyAlignment="1">
      <alignment horizontal="center" vertical="center" wrapText="1"/>
    </xf>
    <xf numFmtId="49" fontId="0" fillId="0" borderId="24" xfId="0" applyNumberFormat="1" applyFont="1" applyBorder="1" applyAlignment="1">
      <alignment horizontal="center" vertical="center" wrapText="1"/>
    </xf>
    <xf numFmtId="0" fontId="0" fillId="37" borderId="18" xfId="0" applyFont="1" applyFill="1" applyBorder="1" applyAlignment="1">
      <alignment horizontal="center" vertical="center" wrapText="1"/>
    </xf>
    <xf numFmtId="49" fontId="0" fillId="37" borderId="18" xfId="0" applyNumberFormat="1" applyFont="1" applyFill="1" applyBorder="1" applyAlignment="1">
      <alignment horizontal="center" vertical="center" wrapText="1"/>
    </xf>
    <xf numFmtId="0" fontId="0" fillId="36" borderId="18" xfId="0" applyFont="1" applyFill="1" applyBorder="1" applyAlignment="1">
      <alignment horizontal="center" vertical="center" wrapText="1"/>
    </xf>
    <xf numFmtId="0" fontId="0" fillId="36" borderId="19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34" fillId="37" borderId="26" xfId="0" applyFont="1" applyFill="1" applyBorder="1" applyAlignment="1">
      <alignment horizontal="center" vertical="center"/>
    </xf>
    <xf numFmtId="0" fontId="34" fillId="36" borderId="26" xfId="0" applyFont="1" applyFill="1" applyBorder="1" applyAlignment="1">
      <alignment horizontal="center" vertical="center"/>
    </xf>
    <xf numFmtId="0" fontId="34" fillId="36" borderId="27" xfId="0" applyFont="1" applyFill="1" applyBorder="1" applyAlignment="1">
      <alignment horizontal="center" vertical="center"/>
    </xf>
    <xf numFmtId="0" fontId="34" fillId="35" borderId="12" xfId="0" applyFont="1" applyFill="1" applyBorder="1" applyAlignment="1">
      <alignment horizontal="center" vertical="center"/>
    </xf>
    <xf numFmtId="0" fontId="34" fillId="37" borderId="11" xfId="0" applyFont="1" applyFill="1" applyBorder="1" applyAlignment="1">
      <alignment horizontal="center" vertical="center"/>
    </xf>
    <xf numFmtId="0" fontId="34" fillId="36" borderId="11" xfId="0" applyFont="1" applyFill="1" applyBorder="1" applyAlignment="1">
      <alignment horizontal="center" vertical="center"/>
    </xf>
    <xf numFmtId="0" fontId="34" fillId="36" borderId="28" xfId="0" applyFont="1" applyFill="1" applyBorder="1" applyAlignment="1">
      <alignment horizontal="center" vertical="center"/>
    </xf>
    <xf numFmtId="0" fontId="36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wrapText="1"/>
    </xf>
    <xf numFmtId="0" fontId="21" fillId="35" borderId="20" xfId="0" applyFont="1" applyFill="1" applyBorder="1" applyAlignment="1">
      <alignment horizontal="center" wrapText="1"/>
    </xf>
    <xf numFmtId="0" fontId="21" fillId="35" borderId="25" xfId="0" applyFon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venanthousepa.org/" TargetMode="External"/><Relationship Id="rId21" Type="http://schemas.openxmlformats.org/officeDocument/2006/relationships/hyperlink" Target="https://consortiuminc.org/" TargetMode="External"/><Relationship Id="rId42" Type="http://schemas.openxmlformats.org/officeDocument/2006/relationships/hyperlink" Target="http://www.dhs.pa.gov/citizens/findfacilsandlocs/countyassistanceofficecontactinformation/index.htm" TargetMode="External"/><Relationship Id="rId63" Type="http://schemas.openxmlformats.org/officeDocument/2006/relationships/hyperlink" Target="https://newlifeglenside.com/service-and-outreach/food-cupboard/" TargetMode="External"/><Relationship Id="rId84" Type="http://schemas.openxmlformats.org/officeDocument/2006/relationships/hyperlink" Target="https://kleinlife.org/" TargetMode="External"/><Relationship Id="rId138" Type="http://schemas.openxmlformats.org/officeDocument/2006/relationships/hyperlink" Target="http://centerintheparkphilly.com/" TargetMode="External"/><Relationship Id="rId159" Type="http://schemas.openxmlformats.org/officeDocument/2006/relationships/hyperlink" Target="https://www.philabundance.org/pck/" TargetMode="External"/><Relationship Id="rId170" Type="http://schemas.openxmlformats.org/officeDocument/2006/relationships/hyperlink" Target="https://www.habitatphiladelphia.org/restore/" TargetMode="External"/><Relationship Id="rId191" Type="http://schemas.openxmlformats.org/officeDocument/2006/relationships/hyperlink" Target="http://intercommunityaction.org/aging-services/" TargetMode="External"/><Relationship Id="rId205" Type="http://schemas.openxmlformats.org/officeDocument/2006/relationships/hyperlink" Target="https://www.congreso.net/" TargetMode="External"/><Relationship Id="rId226" Type="http://schemas.openxmlformats.org/officeDocument/2006/relationships/hyperlink" Target="https://hiaspa.org/" TargetMode="External"/><Relationship Id="rId247" Type="http://schemas.openxmlformats.org/officeDocument/2006/relationships/hyperlink" Target="http://www.philadelphiaveteranshouse.org/" TargetMode="External"/><Relationship Id="rId107" Type="http://schemas.openxmlformats.org/officeDocument/2006/relationships/hyperlink" Target="https://www.rhd.org/choc/" TargetMode="External"/><Relationship Id="rId11" Type="http://schemas.openxmlformats.org/officeDocument/2006/relationships/hyperlink" Target="https://www.familyservice.us/" TargetMode="External"/><Relationship Id="rId32" Type="http://schemas.openxmlformats.org/officeDocument/2006/relationships/hyperlink" Target="http://www.pathcenter.org/INDEX.HTM" TargetMode="External"/><Relationship Id="rId53" Type="http://schemas.openxmlformats.org/officeDocument/2006/relationships/hyperlink" Target="http://erafoodpantry.org/" TargetMode="External"/><Relationship Id="rId74" Type="http://schemas.openxmlformats.org/officeDocument/2006/relationships/hyperlink" Target="http://www.churchoftheadvocate.org/" TargetMode="External"/><Relationship Id="rId128" Type="http://schemas.openxmlformats.org/officeDocument/2006/relationships/hyperlink" Target="https://pottershousemission.org/" TargetMode="External"/><Relationship Id="rId149" Type="http://schemas.openxmlformats.org/officeDocument/2006/relationships/hyperlink" Target="https://www.achieveability.org/" TargetMode="External"/><Relationship Id="rId5" Type="http://schemas.openxmlformats.org/officeDocument/2006/relationships/hyperlink" Target="http://chimes.org/about/chimes-family/holcomb-behavioral-health-systems/" TargetMode="External"/><Relationship Id="rId95" Type="http://schemas.openxmlformats.org/officeDocument/2006/relationships/hyperlink" Target="https://www.bcoc.org/i-need-help-with/food-2/food-program/" TargetMode="External"/><Relationship Id="rId160" Type="http://schemas.openxmlformats.org/officeDocument/2006/relationships/hyperlink" Target="https://philaoic.org/" TargetMode="External"/><Relationship Id="rId181" Type="http://schemas.openxmlformats.org/officeDocument/2006/relationships/hyperlink" Target="http://www.avongrove.church/" TargetMode="External"/><Relationship Id="rId216" Type="http://schemas.openxmlformats.org/officeDocument/2006/relationships/hyperlink" Target="https://www.oxfordnsc.org/" TargetMode="External"/><Relationship Id="rId237" Type="http://schemas.openxmlformats.org/officeDocument/2006/relationships/hyperlink" Target="https://www.chesco.org/155/Veterans-Affairs" TargetMode="External"/><Relationship Id="rId22" Type="http://schemas.openxmlformats.org/officeDocument/2006/relationships/hyperlink" Target="https://dbhids.org/" TargetMode="External"/><Relationship Id="rId43" Type="http://schemas.openxmlformats.org/officeDocument/2006/relationships/hyperlink" Target="http://www.arcofchestercounty.org/" TargetMode="External"/><Relationship Id="rId64" Type="http://schemas.openxmlformats.org/officeDocument/2006/relationships/hyperlink" Target="https://hospitalitycenter.org/" TargetMode="External"/><Relationship Id="rId118" Type="http://schemas.openxmlformats.org/officeDocument/2006/relationships/hyperlink" Target="https://familiesforwardphilly.org/" TargetMode="External"/><Relationship Id="rId139" Type="http://schemas.openxmlformats.org/officeDocument/2006/relationships/hyperlink" Target="http://odaat-philly.org/" TargetMode="External"/><Relationship Id="rId85" Type="http://schemas.openxmlformats.org/officeDocument/2006/relationships/hyperlink" Target="https://www.mannapa.org/" TargetMode="External"/><Relationship Id="rId150" Type="http://schemas.openxmlformats.org/officeDocument/2006/relationships/hyperlink" Target="https://cssphiladelphia.org/" TargetMode="External"/><Relationship Id="rId171" Type="http://schemas.openxmlformats.org/officeDocument/2006/relationships/hyperlink" Target="https://gapsnow.org/" TargetMode="External"/><Relationship Id="rId192" Type="http://schemas.openxmlformats.org/officeDocument/2006/relationships/hyperlink" Target="http://www.north-city.org/" TargetMode="External"/><Relationship Id="rId206" Type="http://schemas.openxmlformats.org/officeDocument/2006/relationships/hyperlink" Target="https://dbhids.org/about/organization/office-of-addiction-services/" TargetMode="External"/><Relationship Id="rId227" Type="http://schemas.openxmlformats.org/officeDocument/2006/relationships/hyperlink" Target="http://www.nkcdc.org/" TargetMode="External"/><Relationship Id="rId248" Type="http://schemas.openxmlformats.org/officeDocument/2006/relationships/hyperlink" Target="https://projecthome.org/our-work/veterans-services" TargetMode="External"/><Relationship Id="rId12" Type="http://schemas.openxmlformats.org/officeDocument/2006/relationships/hyperlink" Target="https://www.fhr.net/" TargetMode="External"/><Relationship Id="rId17" Type="http://schemas.openxmlformats.org/officeDocument/2006/relationships/hyperlink" Target="http://www.atainc.org/" TargetMode="External"/><Relationship Id="rId33" Type="http://schemas.openxmlformats.org/officeDocument/2006/relationships/hyperlink" Target="https://www.montcopa.org/2035/Case-Management-Offices" TargetMode="External"/><Relationship Id="rId38" Type="http://schemas.openxmlformats.org/officeDocument/2006/relationships/hyperlink" Target="http://mannaonmain.org/" TargetMode="External"/><Relationship Id="rId59" Type="http://schemas.openxmlformats.org/officeDocument/2006/relationships/hyperlink" Target="https://lambpa.com/cornucopiacupboard.html" TargetMode="External"/><Relationship Id="rId103" Type="http://schemas.openxmlformats.org/officeDocument/2006/relationships/hyperlink" Target="http://www.connectpoints.org/" TargetMode="External"/><Relationship Id="rId108" Type="http://schemas.openxmlformats.org/officeDocument/2006/relationships/hyperlink" Target="http://www.equalhousing.org/" TargetMode="External"/><Relationship Id="rId124" Type="http://schemas.openxmlformats.org/officeDocument/2006/relationships/hyperlink" Target="http://philadelphiaofficeofhomelessservices.org/" TargetMode="External"/><Relationship Id="rId129" Type="http://schemas.openxmlformats.org/officeDocument/2006/relationships/hyperlink" Target="https://projecthome.org/" TargetMode="External"/><Relationship Id="rId54" Type="http://schemas.openxmlformats.org/officeDocument/2006/relationships/hyperlink" Target="http://www.dhs.pa.gov/citizens/supplementalnutritionassistanceprogram/index.htm" TargetMode="External"/><Relationship Id="rId70" Type="http://schemas.openxmlformats.org/officeDocument/2006/relationships/hyperlink" Target="http://bodjac.com/home" TargetMode="External"/><Relationship Id="rId75" Type="http://schemas.openxmlformats.org/officeDocument/2006/relationships/hyperlink" Target="http://www.cotrb.org/" TargetMode="External"/><Relationship Id="rId91" Type="http://schemas.openxmlformats.org/officeDocument/2006/relationships/hyperlink" Target="https://www.turningpointsforchildren.org/" TargetMode="External"/><Relationship Id="rId96" Type="http://schemas.openxmlformats.org/officeDocument/2006/relationships/hyperlink" Target="https://www.selfincorp.org/" TargetMode="External"/><Relationship Id="rId140" Type="http://schemas.openxmlformats.org/officeDocument/2006/relationships/hyperlink" Target="http://www.dhs.pa.gov/" TargetMode="External"/><Relationship Id="rId145" Type="http://schemas.openxmlformats.org/officeDocument/2006/relationships/hyperlink" Target="https://www.montcopa.org/2114/PA-CareerLink-Montgomery-County" TargetMode="External"/><Relationship Id="rId161" Type="http://schemas.openxmlformats.org/officeDocument/2006/relationships/hyperlink" Target="https://www.philaup.org/" TargetMode="External"/><Relationship Id="rId166" Type="http://schemas.openxmlformats.org/officeDocument/2006/relationships/hyperlink" Target="https://www.whosoevergospel.org/wp/thrift-stores/" TargetMode="External"/><Relationship Id="rId182" Type="http://schemas.openxmlformats.org/officeDocument/2006/relationships/hyperlink" Target="https://www.nga-inc.org/" TargetMode="External"/><Relationship Id="rId187" Type="http://schemas.openxmlformats.org/officeDocument/2006/relationships/hyperlink" Target="http://www.buckscounty.org/government/HumanServices/AAA" TargetMode="External"/><Relationship Id="rId217" Type="http://schemas.openxmlformats.org/officeDocument/2006/relationships/hyperlink" Target="http://www.dhs.pa.gov/citizens/heatingassistanceliheap/" TargetMode="External"/><Relationship Id="rId1" Type="http://schemas.openxmlformats.org/officeDocument/2006/relationships/hyperlink" Target="http://bethanna.org/" TargetMode="External"/><Relationship Id="rId6" Type="http://schemas.openxmlformats.org/officeDocument/2006/relationships/hyperlink" Target="http://www.accessservices.org/" TargetMode="External"/><Relationship Id="rId212" Type="http://schemas.openxmlformats.org/officeDocument/2006/relationships/hyperlink" Target="http://netcenters.org/" TargetMode="External"/><Relationship Id="rId233" Type="http://schemas.openxmlformats.org/officeDocument/2006/relationships/hyperlink" Target="https://uesfacts.org/" TargetMode="External"/><Relationship Id="rId238" Type="http://schemas.openxmlformats.org/officeDocument/2006/relationships/hyperlink" Target="http://www.vmcenter.org/" TargetMode="External"/><Relationship Id="rId23" Type="http://schemas.openxmlformats.org/officeDocument/2006/relationships/hyperlink" Target="http://www.eraservices.com/" TargetMode="External"/><Relationship Id="rId28" Type="http://schemas.openxmlformats.org/officeDocument/2006/relationships/hyperlink" Target="http://www.kirkbridecenter.com/" TargetMode="External"/><Relationship Id="rId49" Type="http://schemas.openxmlformats.org/officeDocument/2006/relationships/hyperlink" Target="https://www.barberinstitute.org/" TargetMode="External"/><Relationship Id="rId114" Type="http://schemas.openxmlformats.org/officeDocument/2006/relationships/hyperlink" Target="http://www.broadstreetministry.org/" TargetMode="External"/><Relationship Id="rId119" Type="http://schemas.openxmlformats.org/officeDocument/2006/relationships/hyperlink" Target="http://frankfordcdc.org/housing/" TargetMode="External"/><Relationship Id="rId44" Type="http://schemas.openxmlformats.org/officeDocument/2006/relationships/hyperlink" Target="http://intercommunityaction.org/" TargetMode="External"/><Relationship Id="rId60" Type="http://schemas.openxmlformats.org/officeDocument/2006/relationships/hyperlink" Target="https://mannaonmain.org/" TargetMode="External"/><Relationship Id="rId65" Type="http://schemas.openxmlformats.org/officeDocument/2006/relationships/hyperlink" Target="https://www.opendoorministry.info/food-pantry/" TargetMode="External"/><Relationship Id="rId81" Type="http://schemas.openxmlformats.org/officeDocument/2006/relationships/hyperlink" Target="https://goldenstaronline.org/" TargetMode="External"/><Relationship Id="rId86" Type="http://schemas.openxmlformats.org/officeDocument/2006/relationships/hyperlink" Target="http://www.dhs.pa.gov/citizens/supplementalnutritionassistanceprogram/index.htm" TargetMode="External"/><Relationship Id="rId130" Type="http://schemas.openxmlformats.org/officeDocument/2006/relationships/hyperlink" Target="http://www.rebuildingphilly.org/" TargetMode="External"/><Relationship Id="rId135" Type="http://schemas.openxmlformats.org/officeDocument/2006/relationships/hyperlink" Target="https://www.goodsamservices.org/" TargetMode="External"/><Relationship Id="rId151" Type="http://schemas.openxmlformats.org/officeDocument/2006/relationships/hyperlink" Target="http://www.communitylearningcenter.org/" TargetMode="External"/><Relationship Id="rId156" Type="http://schemas.openxmlformats.org/officeDocument/2006/relationships/hyperlink" Target="https://www.jevshumanservices.org/programs/education-career-services/" TargetMode="External"/><Relationship Id="rId177" Type="http://schemas.openxmlformats.org/officeDocument/2006/relationships/hyperlink" Target="https://mitzvahcircle.org/index.php" TargetMode="External"/><Relationship Id="rId198" Type="http://schemas.openxmlformats.org/officeDocument/2006/relationships/hyperlink" Target="http://www.malverninstitute.com/" TargetMode="External"/><Relationship Id="rId172" Type="http://schemas.openxmlformats.org/officeDocument/2006/relationships/hyperlink" Target="https://www.cradlestocrayons.org/" TargetMode="External"/><Relationship Id="rId193" Type="http://schemas.openxmlformats.org/officeDocument/2006/relationships/hyperlink" Target="http://www.pcacares.org/" TargetMode="External"/><Relationship Id="rId202" Type="http://schemas.openxmlformats.org/officeDocument/2006/relationships/hyperlink" Target="https://www.rhd.org/program/montgomery-county-recovery-center/" TargetMode="External"/><Relationship Id="rId207" Type="http://schemas.openxmlformats.org/officeDocument/2006/relationships/hyperlink" Target="https://fairmountbhs.com/" TargetMode="External"/><Relationship Id="rId223" Type="http://schemas.openxmlformats.org/officeDocument/2006/relationships/hyperlink" Target="http://www.dhs.pa.gov/citizens/heatingassistanceliheap/" TargetMode="External"/><Relationship Id="rId228" Type="http://schemas.openxmlformats.org/officeDocument/2006/relationships/hyperlink" Target="https://www.peco.com/MyAccount/CustomerSupport/Pages/AssistancePrograms.aspx" TargetMode="External"/><Relationship Id="rId244" Type="http://schemas.openxmlformats.org/officeDocument/2006/relationships/hyperlink" Target="https://www.benefits.va.gov/persona/veteran-minority.asp" TargetMode="External"/><Relationship Id="rId249" Type="http://schemas.openxmlformats.org/officeDocument/2006/relationships/hyperlink" Target="http://www.vmcenter.org/" TargetMode="External"/><Relationship Id="rId13" Type="http://schemas.openxmlformats.org/officeDocument/2006/relationships/hyperlink" Target="https://beckinstitute.org/" TargetMode="External"/><Relationship Id="rId18" Type="http://schemas.openxmlformats.org/officeDocument/2006/relationships/hyperlink" Target="https://www.belmontbehavioral.com/" TargetMode="External"/><Relationship Id="rId39" Type="http://schemas.openxmlformats.org/officeDocument/2006/relationships/hyperlink" Target="http://ucsep.org/" TargetMode="External"/><Relationship Id="rId109" Type="http://schemas.openxmlformats.org/officeDocument/2006/relationships/hyperlink" Target="http://montcoha.org/" TargetMode="External"/><Relationship Id="rId34" Type="http://schemas.openxmlformats.org/officeDocument/2006/relationships/hyperlink" Target="https://pathstone.org/" TargetMode="External"/><Relationship Id="rId50" Type="http://schemas.openxmlformats.org/officeDocument/2006/relationships/hyperlink" Target="https://www.disabilityrightspa.org/" TargetMode="External"/><Relationship Id="rId55" Type="http://schemas.openxmlformats.org/officeDocument/2006/relationships/hyperlink" Target="https://chestercountyfoodbank.org/" TargetMode="External"/><Relationship Id="rId76" Type="http://schemas.openxmlformats.org/officeDocument/2006/relationships/hyperlink" Target="https://crossroadsphilly.org/" TargetMode="External"/><Relationship Id="rId97" Type="http://schemas.openxmlformats.org/officeDocument/2006/relationships/hyperlink" Target="http://buckscountyhousingauthority.org/" TargetMode="External"/><Relationship Id="rId104" Type="http://schemas.openxmlformats.org/officeDocument/2006/relationships/hyperlink" Target="https://homeofthesparrow.org/" TargetMode="External"/><Relationship Id="rId120" Type="http://schemas.openxmlformats.org/officeDocument/2006/relationships/hyperlink" Target="http://healthyrowhouse.org/" TargetMode="External"/><Relationship Id="rId125" Type="http://schemas.openxmlformats.org/officeDocument/2006/relationships/hyperlink" Target="https://www.pec-cares.org/" TargetMode="External"/><Relationship Id="rId141" Type="http://schemas.openxmlformats.org/officeDocument/2006/relationships/hyperlink" Target="https://www.ihmcenterforliteracy.com/" TargetMode="External"/><Relationship Id="rId146" Type="http://schemas.openxmlformats.org/officeDocument/2006/relationships/hyperlink" Target="http://www.cadcom.org/" TargetMode="External"/><Relationship Id="rId167" Type="http://schemas.openxmlformats.org/officeDocument/2006/relationships/hyperlink" Target="https://pa.salvationarmy.org/greater-philadelphia" TargetMode="External"/><Relationship Id="rId188" Type="http://schemas.openxmlformats.org/officeDocument/2006/relationships/hyperlink" Target="https://www.chesco.org/135/Aging" TargetMode="External"/><Relationship Id="rId7" Type="http://schemas.openxmlformats.org/officeDocument/2006/relationships/hyperlink" Target="https://www.centralbh.org/" TargetMode="External"/><Relationship Id="rId71" Type="http://schemas.openxmlformats.org/officeDocument/2006/relationships/hyperlink" Target="http://www.biblewaybaptist.org/" TargetMode="External"/><Relationship Id="rId92" Type="http://schemas.openxmlformats.org/officeDocument/2006/relationships/hyperlink" Target="https://tiferethisraelpa.org/" TargetMode="External"/><Relationship Id="rId162" Type="http://schemas.openxmlformats.org/officeDocument/2006/relationships/hyperlink" Target="https://www.philaworks.org/" TargetMode="External"/><Relationship Id="rId183" Type="http://schemas.openxmlformats.org/officeDocument/2006/relationships/hyperlink" Target="https://www.ourclosetpa.org/" TargetMode="External"/><Relationship Id="rId213" Type="http://schemas.openxmlformats.org/officeDocument/2006/relationships/hyperlink" Target="https://www.paatc.org/" TargetMode="External"/><Relationship Id="rId218" Type="http://schemas.openxmlformats.org/officeDocument/2006/relationships/hyperlink" Target="http://www.pacsphx.org/" TargetMode="External"/><Relationship Id="rId234" Type="http://schemas.openxmlformats.org/officeDocument/2006/relationships/hyperlink" Target="http://www.actinfaithgwc.org/" TargetMode="External"/><Relationship Id="rId239" Type="http://schemas.openxmlformats.org/officeDocument/2006/relationships/hyperlink" Target="https://cssphiladelphia.org/familyservicecenters/" TargetMode="External"/><Relationship Id="rId2" Type="http://schemas.openxmlformats.org/officeDocument/2006/relationships/hyperlink" Target="http://www.buckscounty.org/government/HumanServices/MHDP" TargetMode="External"/><Relationship Id="rId29" Type="http://schemas.openxmlformats.org/officeDocument/2006/relationships/hyperlink" Target="https://www.mentalhealthpartnerships.org/" TargetMode="External"/><Relationship Id="rId24" Type="http://schemas.openxmlformats.org/officeDocument/2006/relationships/hyperlink" Target="http://www.fairmountbhs.com/" TargetMode="External"/><Relationship Id="rId40" Type="http://schemas.openxmlformats.org/officeDocument/2006/relationships/hyperlink" Target="http://www.pcacares.org/" TargetMode="External"/><Relationship Id="rId45" Type="http://schemas.openxmlformats.org/officeDocument/2006/relationships/hyperlink" Target="http://www.libertyresources.org/" TargetMode="External"/><Relationship Id="rId66" Type="http://schemas.openxmlformats.org/officeDocument/2006/relationships/hyperlink" Target="http://www.dhs.pa.gov/citizens/supplementalnutritionassistanceprogram/index.htm" TargetMode="External"/><Relationship Id="rId87" Type="http://schemas.openxmlformats.org/officeDocument/2006/relationships/hyperlink" Target="http://rbc5401.org/" TargetMode="External"/><Relationship Id="rId110" Type="http://schemas.openxmlformats.org/officeDocument/2006/relationships/hyperlink" Target="https://hospitalitycenter.org/" TargetMode="External"/><Relationship Id="rId115" Type="http://schemas.openxmlformats.org/officeDocument/2006/relationships/hyperlink" Target="http://ohcdphila.org/" TargetMode="External"/><Relationship Id="rId131" Type="http://schemas.openxmlformats.org/officeDocument/2006/relationships/hyperlink" Target="http://www.southwestcdc.org/" TargetMode="External"/><Relationship Id="rId136" Type="http://schemas.openxmlformats.org/officeDocument/2006/relationships/hyperlink" Target="http://www.dhs.pa.gov/" TargetMode="External"/><Relationship Id="rId157" Type="http://schemas.openxmlformats.org/officeDocument/2006/relationships/hyperlink" Target="https://www.menzfit.org/" TargetMode="External"/><Relationship Id="rId178" Type="http://schemas.openxmlformats.org/officeDocument/2006/relationships/hyperlink" Target="https://cssphiladelphia.org/" TargetMode="External"/><Relationship Id="rId61" Type="http://schemas.openxmlformats.org/officeDocument/2006/relationships/hyperlink" Target="https://jewishphilly.org/resources/mitzvah-food-program/" TargetMode="External"/><Relationship Id="rId82" Type="http://schemas.openxmlformats.org/officeDocument/2006/relationships/hyperlink" Target="https://www.holyinnocentsrc.org/" TargetMode="External"/><Relationship Id="rId152" Type="http://schemas.openxmlformats.org/officeDocument/2006/relationships/hyperlink" Target="https://www.1199ctraining.org/" TargetMode="External"/><Relationship Id="rId173" Type="http://schemas.openxmlformats.org/officeDocument/2006/relationships/hyperlink" Target="https://cssphiladelphia.org/" TargetMode="External"/><Relationship Id="rId194" Type="http://schemas.openxmlformats.org/officeDocument/2006/relationships/hyperlink" Target="http://www.philaseniorcenter.org/" TargetMode="External"/><Relationship Id="rId199" Type="http://schemas.openxmlformats.org/officeDocument/2006/relationships/hyperlink" Target="https://www.eagleville.org/" TargetMode="External"/><Relationship Id="rId203" Type="http://schemas.openxmlformats.org/officeDocument/2006/relationships/hyperlink" Target="http://www.vfmc.net/index.html" TargetMode="External"/><Relationship Id="rId208" Type="http://schemas.openxmlformats.org/officeDocument/2006/relationships/hyperlink" Target="https://www.gaudenzia.org/" TargetMode="External"/><Relationship Id="rId229" Type="http://schemas.openxmlformats.org/officeDocument/2006/relationships/hyperlink" Target="http://www.dhs.pa.gov/citizens/heatingassistanceliheap/" TargetMode="External"/><Relationship Id="rId19" Type="http://schemas.openxmlformats.org/officeDocument/2006/relationships/hyperlink" Target="https://www.cfarcounseling.org/" TargetMode="External"/><Relationship Id="rId224" Type="http://schemas.openxmlformats.org/officeDocument/2006/relationships/hyperlink" Target="http://www.dcsphila.org/" TargetMode="External"/><Relationship Id="rId240" Type="http://schemas.openxmlformats.org/officeDocument/2006/relationships/hyperlink" Target="https://www.montcopa.org/266/Veterans-Affairs" TargetMode="External"/><Relationship Id="rId245" Type="http://schemas.openxmlformats.org/officeDocument/2006/relationships/hyperlink" Target="https://www.phila.gov/veterans/Pages/default.aspx" TargetMode="External"/><Relationship Id="rId14" Type="http://schemas.openxmlformats.org/officeDocument/2006/relationships/hyperlink" Target="http://www.mces.org/" TargetMode="External"/><Relationship Id="rId30" Type="http://schemas.openxmlformats.org/officeDocument/2006/relationships/hyperlink" Target="https://www.mentalhealthpartnerships.org/" TargetMode="External"/><Relationship Id="rId35" Type="http://schemas.openxmlformats.org/officeDocument/2006/relationships/hyperlink" Target="https://bdtrust.org/" TargetMode="External"/><Relationship Id="rId56" Type="http://schemas.openxmlformats.org/officeDocument/2006/relationships/hyperlink" Target="https://www.lordspantryofdowningtown.org/" TargetMode="External"/><Relationship Id="rId77" Type="http://schemas.openxmlformats.org/officeDocument/2006/relationships/hyperlink" Target="https://enontab.org/" TargetMode="External"/><Relationship Id="rId100" Type="http://schemas.openxmlformats.org/officeDocument/2006/relationships/hyperlink" Target="http://interfaithhousingvisions.org/site/" TargetMode="External"/><Relationship Id="rId105" Type="http://schemas.openxmlformats.org/officeDocument/2006/relationships/hyperlink" Target="https://safeharborofgwc.org/" TargetMode="External"/><Relationship Id="rId126" Type="http://schemas.openxmlformats.org/officeDocument/2006/relationships/hyperlink" Target="http://www.pha.phila.gov/" TargetMode="External"/><Relationship Id="rId147" Type="http://schemas.openxmlformats.org/officeDocument/2006/relationships/hyperlink" Target="https://cwfphilly.org/" TargetMode="External"/><Relationship Id="rId168" Type="http://schemas.openxmlformats.org/officeDocument/2006/relationships/hyperlink" Target="https://www.philaccess.org/" TargetMode="External"/><Relationship Id="rId8" Type="http://schemas.openxmlformats.org/officeDocument/2006/relationships/hyperlink" Target="https://www.hedwighouse.org/" TargetMode="External"/><Relationship Id="rId51" Type="http://schemas.openxmlformats.org/officeDocument/2006/relationships/hyperlink" Target="http://www.temple.edu/instituteondisabilities/" TargetMode="External"/><Relationship Id="rId72" Type="http://schemas.openxmlformats.org/officeDocument/2006/relationships/hyperlink" Target="http://www.chosen300.org/" TargetMode="External"/><Relationship Id="rId93" Type="http://schemas.openxmlformats.org/officeDocument/2006/relationships/hyperlink" Target="https://www.jewishrelief.org/home.html" TargetMode="External"/><Relationship Id="rId98" Type="http://schemas.openxmlformats.org/officeDocument/2006/relationships/hyperlink" Target="https://www.fsabc.org/" TargetMode="External"/><Relationship Id="rId121" Type="http://schemas.openxmlformats.org/officeDocument/2006/relationships/hyperlink" Target="https://hiaspa.org/" TargetMode="External"/><Relationship Id="rId142" Type="http://schemas.openxmlformats.org/officeDocument/2006/relationships/hyperlink" Target="https://www.pacareerlink.pa.gov/" TargetMode="External"/><Relationship Id="rId163" Type="http://schemas.openxmlformats.org/officeDocument/2006/relationships/hyperlink" Target="https://www.projecthome.org/" TargetMode="External"/><Relationship Id="rId184" Type="http://schemas.openxmlformats.org/officeDocument/2006/relationships/hyperlink" Target="https://buckschestermontgomerylink.weebly.com/" TargetMode="External"/><Relationship Id="rId189" Type="http://schemas.openxmlformats.org/officeDocument/2006/relationships/hyperlink" Target="https://www.montcopa.org/148/Aging-Adult-Services" TargetMode="External"/><Relationship Id="rId219" Type="http://schemas.openxmlformats.org/officeDocument/2006/relationships/hyperlink" Target="https://pendel.salvationarmy.org/easternpa/coatesville" TargetMode="External"/><Relationship Id="rId3" Type="http://schemas.openxmlformats.org/officeDocument/2006/relationships/hyperlink" Target="http://www.fsabc.org/" TargetMode="External"/><Relationship Id="rId214" Type="http://schemas.openxmlformats.org/officeDocument/2006/relationships/hyperlink" Target="https://www.councilsepa.org/programs/pro-act/" TargetMode="External"/><Relationship Id="rId230" Type="http://schemas.openxmlformats.org/officeDocument/2006/relationships/hyperlink" Target="https://www.pgworks.com/residential/customer-care/payment-assistance" TargetMode="External"/><Relationship Id="rId235" Type="http://schemas.openxmlformats.org/officeDocument/2006/relationships/hyperlink" Target="http://centerintheparkphilly.com/" TargetMode="External"/><Relationship Id="rId25" Type="http://schemas.openxmlformats.org/officeDocument/2006/relationships/hyperlink" Target="https://www.gphainc.org/" TargetMode="External"/><Relationship Id="rId46" Type="http://schemas.openxmlformats.org/officeDocument/2006/relationships/hyperlink" Target="https://handi-crafters.org/" TargetMode="External"/><Relationship Id="rId67" Type="http://schemas.openxmlformats.org/officeDocument/2006/relationships/hyperlink" Target="http://www.dhs.pa.gov/citizens/supplementalnutritionassistanceprogram/index.htm" TargetMode="External"/><Relationship Id="rId116" Type="http://schemas.openxmlformats.org/officeDocument/2006/relationships/hyperlink" Target="https://clarifi.org/" TargetMode="External"/><Relationship Id="rId137" Type="http://schemas.openxmlformats.org/officeDocument/2006/relationships/hyperlink" Target="http://www.dhs.pa.gov/" TargetMode="External"/><Relationship Id="rId158" Type="http://schemas.openxmlformats.org/officeDocument/2006/relationships/hyperlink" Target="https://www.pacareerlinkphl.org/" TargetMode="External"/><Relationship Id="rId20" Type="http://schemas.openxmlformats.org/officeDocument/2006/relationships/hyperlink" Target="http://www.comhar.org/" TargetMode="External"/><Relationship Id="rId41" Type="http://schemas.openxmlformats.org/officeDocument/2006/relationships/hyperlink" Target="http://www.dhs.pa.gov/citizens/findfacilsandlocs/countyassistanceofficecontactinformation/index.htm" TargetMode="External"/><Relationship Id="rId62" Type="http://schemas.openxmlformats.org/officeDocument/2006/relationships/hyperlink" Target="http://www.cadcom.org/Montgomery-County-Cupboard-List/58/" TargetMode="External"/><Relationship Id="rId83" Type="http://schemas.openxmlformats.org/officeDocument/2006/relationships/hyperlink" Target="http://ssandrewmonica.org/" TargetMode="External"/><Relationship Id="rId88" Type="http://schemas.openxmlformats.org/officeDocument/2006/relationships/hyperlink" Target="https://www.stjohnsmayfair.org/" TargetMode="External"/><Relationship Id="rId111" Type="http://schemas.openxmlformats.org/officeDocument/2006/relationships/hyperlink" Target="http://spring-fordprojectoutreach.org/" TargetMode="External"/><Relationship Id="rId132" Type="http://schemas.openxmlformats.org/officeDocument/2006/relationships/hyperlink" Target="https://sundaybreakfast.org/" TargetMode="External"/><Relationship Id="rId153" Type="http://schemas.openxmlformats.org/officeDocument/2006/relationships/hyperlink" Target="https://www.phila.gov/fe/Pages/EmpowermentCenters.aspx" TargetMode="External"/><Relationship Id="rId174" Type="http://schemas.openxmlformats.org/officeDocument/2006/relationships/hyperlink" Target="https://www.pottstowncluster.org/" TargetMode="External"/><Relationship Id="rId179" Type="http://schemas.openxmlformats.org/officeDocument/2006/relationships/hyperlink" Target="https://saintagnesparish.org/" TargetMode="External"/><Relationship Id="rId195" Type="http://schemas.openxmlformats.org/officeDocument/2006/relationships/hyperlink" Target="https://kleinlife.org/" TargetMode="External"/><Relationship Id="rId209" Type="http://schemas.openxmlformats.org/officeDocument/2006/relationships/hyperlink" Target="http://www.kirkbridecenter.com/" TargetMode="External"/><Relationship Id="rId190" Type="http://schemas.openxmlformats.org/officeDocument/2006/relationships/hyperlink" Target="https://www.carie.org/" TargetMode="External"/><Relationship Id="rId204" Type="http://schemas.openxmlformats.org/officeDocument/2006/relationships/hyperlink" Target="https://www.belmontbehavioral.com/" TargetMode="External"/><Relationship Id="rId220" Type="http://schemas.openxmlformats.org/officeDocument/2006/relationships/hyperlink" Target="https://pa.salvationarmy.org/westchester" TargetMode="External"/><Relationship Id="rId225" Type="http://schemas.openxmlformats.org/officeDocument/2006/relationships/hyperlink" Target="https://www.ecasavesenergy.org/" TargetMode="External"/><Relationship Id="rId241" Type="http://schemas.openxmlformats.org/officeDocument/2006/relationships/hyperlink" Target="http://www.davmembersportal.org/chapters/pa/06/default.aspx" TargetMode="External"/><Relationship Id="rId246" Type="http://schemas.openxmlformats.org/officeDocument/2006/relationships/hyperlink" Target="https://www.va.gov/directory/guide/facility.asp?ID=591" TargetMode="External"/><Relationship Id="rId15" Type="http://schemas.openxmlformats.org/officeDocument/2006/relationships/hyperlink" Target="http://www.dhs.pa.gov/citizens/statehospitals/norristownstatehospital/" TargetMode="External"/><Relationship Id="rId36" Type="http://schemas.openxmlformats.org/officeDocument/2006/relationships/hyperlink" Target="https://www.kacsonline.net/" TargetMode="External"/><Relationship Id="rId57" Type="http://schemas.openxmlformats.org/officeDocument/2006/relationships/hyperlink" Target="http://marthaschoicemarketplace.com/" TargetMode="External"/><Relationship Id="rId106" Type="http://schemas.openxmlformats.org/officeDocument/2006/relationships/hyperlink" Target="https://stmarysfs.org/" TargetMode="External"/><Relationship Id="rId127" Type="http://schemas.openxmlformats.org/officeDocument/2006/relationships/hyperlink" Target="https://phdchousing.org/" TargetMode="External"/><Relationship Id="rId10" Type="http://schemas.openxmlformats.org/officeDocument/2006/relationships/hyperlink" Target="https://daemioncounseling.org/" TargetMode="External"/><Relationship Id="rId31" Type="http://schemas.openxmlformats.org/officeDocument/2006/relationships/hyperlink" Target="https://www.neccbh.org/" TargetMode="External"/><Relationship Id="rId52" Type="http://schemas.openxmlformats.org/officeDocument/2006/relationships/hyperlink" Target="https://cssphiladelphia.org/" TargetMode="External"/><Relationship Id="rId73" Type="http://schemas.openxmlformats.org/officeDocument/2006/relationships/hyperlink" Target="https://www.newhopeandfaith.org/" TargetMode="External"/><Relationship Id="rId78" Type="http://schemas.openxmlformats.org/officeDocument/2006/relationships/hyperlink" Target="https://www.feastofjustice.com/" TargetMode="External"/><Relationship Id="rId94" Type="http://schemas.openxmlformats.org/officeDocument/2006/relationships/hyperlink" Target="http://www.bchg.org/our-pantries.html" TargetMode="External"/><Relationship Id="rId99" Type="http://schemas.openxmlformats.org/officeDocument/2006/relationships/hyperlink" Target="http://www.bchg.org/the-housing-link.html" TargetMode="External"/><Relationship Id="rId101" Type="http://schemas.openxmlformats.org/officeDocument/2006/relationships/hyperlink" Target="http://www.dhs.pa.gov/" TargetMode="External"/><Relationship Id="rId122" Type="http://schemas.openxmlformats.org/officeDocument/2006/relationships/hyperlink" Target="http://www.druedingcenter.org/" TargetMode="External"/><Relationship Id="rId143" Type="http://schemas.openxmlformats.org/officeDocument/2006/relationships/hyperlink" Target="https://www.pacareerlinkchesco.org/" TargetMode="External"/><Relationship Id="rId148" Type="http://schemas.openxmlformats.org/officeDocument/2006/relationships/hyperlink" Target="https://cwfphilly.org/" TargetMode="External"/><Relationship Id="rId164" Type="http://schemas.openxmlformats.org/officeDocument/2006/relationships/hyperlink" Target="http://universalcompanies.org/" TargetMode="External"/><Relationship Id="rId169" Type="http://schemas.openxmlformats.org/officeDocument/2006/relationships/hyperlink" Target="https://oldfirstucc.org/" TargetMode="External"/><Relationship Id="rId185" Type="http://schemas.openxmlformats.org/officeDocument/2006/relationships/hyperlink" Target="https://buckschestermontgomerylink.weebly.com/" TargetMode="External"/><Relationship Id="rId4" Type="http://schemas.openxmlformats.org/officeDocument/2006/relationships/hyperlink" Target="https://www.pennfoundation.org/" TargetMode="External"/><Relationship Id="rId9" Type="http://schemas.openxmlformats.org/officeDocument/2006/relationships/hyperlink" Target="https://horshamclinic.com/" TargetMode="External"/><Relationship Id="rId180" Type="http://schemas.openxmlformats.org/officeDocument/2006/relationships/hyperlink" Target="https://www.paolipres.org/" TargetMode="External"/><Relationship Id="rId210" Type="http://schemas.openxmlformats.org/officeDocument/2006/relationships/hyperlink" Target="https://naworks.org/" TargetMode="External"/><Relationship Id="rId215" Type="http://schemas.openxmlformats.org/officeDocument/2006/relationships/hyperlink" Target="http://www.dhs.pa.gov/citizens/heatingassistanceliheap/" TargetMode="External"/><Relationship Id="rId236" Type="http://schemas.openxmlformats.org/officeDocument/2006/relationships/hyperlink" Target="http://www.buckscounty.org/government/CommunityServices/MilitaryAffairs" TargetMode="External"/><Relationship Id="rId26" Type="http://schemas.openxmlformats.org/officeDocument/2006/relationships/hyperlink" Target="https://www.jfcsphilly.org/" TargetMode="External"/><Relationship Id="rId231" Type="http://schemas.openxmlformats.org/officeDocument/2006/relationships/hyperlink" Target="https://cap.phila.gov/static/index.html" TargetMode="External"/><Relationship Id="rId47" Type="http://schemas.openxmlformats.org/officeDocument/2006/relationships/hyperlink" Target="https://www.aaddpa.org/" TargetMode="External"/><Relationship Id="rId68" Type="http://schemas.openxmlformats.org/officeDocument/2006/relationships/hyperlink" Target="https://www.pottstowncluster.org/foodpantry/" TargetMode="External"/><Relationship Id="rId89" Type="http://schemas.openxmlformats.org/officeDocument/2006/relationships/hyperlink" Target="http://smdpphiladelphia.com/" TargetMode="External"/><Relationship Id="rId112" Type="http://schemas.openxmlformats.org/officeDocument/2006/relationships/hyperlink" Target="https://www.achieveability.org/" TargetMode="External"/><Relationship Id="rId133" Type="http://schemas.openxmlformats.org/officeDocument/2006/relationships/hyperlink" Target="http://www.dhs.pa.gov/" TargetMode="External"/><Relationship Id="rId154" Type="http://schemas.openxmlformats.org/officeDocument/2006/relationships/hyperlink" Target="https://libwww.freelibrary.org/programs/" TargetMode="External"/><Relationship Id="rId175" Type="http://schemas.openxmlformats.org/officeDocument/2006/relationships/hyperlink" Target="https://www.opendoorministry.info/" TargetMode="External"/><Relationship Id="rId196" Type="http://schemas.openxmlformats.org/officeDocument/2006/relationships/hyperlink" Target="https://www.communitycarenephila.org/" TargetMode="External"/><Relationship Id="rId200" Type="http://schemas.openxmlformats.org/officeDocument/2006/relationships/hyperlink" Target="http://www.gaudenzia.org/" TargetMode="External"/><Relationship Id="rId16" Type="http://schemas.openxmlformats.org/officeDocument/2006/relationships/hyperlink" Target="https://apmphila.org/services/health-services/behavioral-health/" TargetMode="External"/><Relationship Id="rId221" Type="http://schemas.openxmlformats.org/officeDocument/2006/relationships/hyperlink" Target="http://www.cadcom.org/Programs-Services/25/" TargetMode="External"/><Relationship Id="rId242" Type="http://schemas.openxmlformats.org/officeDocument/2006/relationships/hyperlink" Target="http://www.dcsphila.org/" TargetMode="External"/><Relationship Id="rId37" Type="http://schemas.openxmlformats.org/officeDocument/2006/relationships/hyperlink" Target="https://www.theopenlink.org/" TargetMode="External"/><Relationship Id="rId58" Type="http://schemas.openxmlformats.org/officeDocument/2006/relationships/hyperlink" Target="http://www.jenkintownfoodcupboard.net/" TargetMode="External"/><Relationship Id="rId79" Type="http://schemas.openxmlformats.org/officeDocument/2006/relationships/hyperlink" Target="https://www.crisisministry.org/" TargetMode="External"/><Relationship Id="rId102" Type="http://schemas.openxmlformats.org/officeDocument/2006/relationships/hyperlink" Target="http://www.actinfaithgwc.org/" TargetMode="External"/><Relationship Id="rId123" Type="http://schemas.openxmlformats.org/officeDocument/2006/relationships/hyperlink" Target="https://www.ifsinc.org/" TargetMode="External"/><Relationship Id="rId144" Type="http://schemas.openxmlformats.org/officeDocument/2006/relationships/hyperlink" Target="https://www.pathstone.org/" TargetMode="External"/><Relationship Id="rId90" Type="http://schemas.openxmlformats.org/officeDocument/2006/relationships/hyperlink" Target="https://pa.salvationarmy.org/greater-philadelphia" TargetMode="External"/><Relationship Id="rId165" Type="http://schemas.openxmlformats.org/officeDocument/2006/relationships/hyperlink" Target="http://worc-pa.com/" TargetMode="External"/><Relationship Id="rId186" Type="http://schemas.openxmlformats.org/officeDocument/2006/relationships/hyperlink" Target="https://buckschestermontgomerylink.weebly.com/" TargetMode="External"/><Relationship Id="rId211" Type="http://schemas.openxmlformats.org/officeDocument/2006/relationships/hyperlink" Target="https://www.neccbh.org/" TargetMode="External"/><Relationship Id="rId232" Type="http://schemas.openxmlformats.org/officeDocument/2006/relationships/hyperlink" Target="https://www.phila.gov/waterrev/Low_Income_Assistanc.html" TargetMode="External"/><Relationship Id="rId27" Type="http://schemas.openxmlformats.org/officeDocument/2006/relationships/hyperlink" Target="http://www.jfkbhc.org/" TargetMode="External"/><Relationship Id="rId48" Type="http://schemas.openxmlformats.org/officeDocument/2006/relationships/hyperlink" Target="https://patf.us/" TargetMode="External"/><Relationship Id="rId69" Type="http://schemas.openxmlformats.org/officeDocument/2006/relationships/hyperlink" Target="https://www.stignatiuswestphilly.com/" TargetMode="External"/><Relationship Id="rId113" Type="http://schemas.openxmlformats.org/officeDocument/2006/relationships/hyperlink" Target="https://www.ahcopa.org/" TargetMode="External"/><Relationship Id="rId134" Type="http://schemas.openxmlformats.org/officeDocument/2006/relationships/hyperlink" Target="http://www.bchg.org/" TargetMode="External"/><Relationship Id="rId80" Type="http://schemas.openxmlformats.org/officeDocument/2006/relationships/hyperlink" Target="http://germantown22.adventistchurchconnect.org/" TargetMode="External"/><Relationship Id="rId155" Type="http://schemas.openxmlformats.org/officeDocument/2006/relationships/hyperlink" Target="http://www.impactservices.org/employment-training/" TargetMode="External"/><Relationship Id="rId176" Type="http://schemas.openxmlformats.org/officeDocument/2006/relationships/hyperlink" Target="https://northcareclinic.org/" TargetMode="External"/><Relationship Id="rId197" Type="http://schemas.openxmlformats.org/officeDocument/2006/relationships/hyperlink" Target="http://centerintheparkphilly.com/" TargetMode="External"/><Relationship Id="rId201" Type="http://schemas.openxmlformats.org/officeDocument/2006/relationships/hyperlink" Target="https://www.montcopa.org/1339/Drug-Alcohol" TargetMode="External"/><Relationship Id="rId222" Type="http://schemas.openxmlformats.org/officeDocument/2006/relationships/hyperlink" Target="http://www.dhs.pa.gov/citizens/heatingassistanceliheap/" TargetMode="External"/><Relationship Id="rId243" Type="http://schemas.openxmlformats.org/officeDocument/2006/relationships/hyperlink" Target="http://www.helpusa.org/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venanthousepa.org/" TargetMode="External"/><Relationship Id="rId21" Type="http://schemas.openxmlformats.org/officeDocument/2006/relationships/hyperlink" Target="https://consortiuminc.org/" TargetMode="External"/><Relationship Id="rId42" Type="http://schemas.openxmlformats.org/officeDocument/2006/relationships/hyperlink" Target="http://www.dhs.pa.gov/citizens/findfacilsandlocs/countyassistanceofficecontactinformation/index.htm" TargetMode="External"/><Relationship Id="rId63" Type="http://schemas.openxmlformats.org/officeDocument/2006/relationships/hyperlink" Target="https://newlifeglenside.com/service-and-outreach/food-cupboard/" TargetMode="External"/><Relationship Id="rId84" Type="http://schemas.openxmlformats.org/officeDocument/2006/relationships/hyperlink" Target="https://kleinlife.org/" TargetMode="External"/><Relationship Id="rId138" Type="http://schemas.openxmlformats.org/officeDocument/2006/relationships/hyperlink" Target="http://centerintheparkphilly.com/" TargetMode="External"/><Relationship Id="rId159" Type="http://schemas.openxmlformats.org/officeDocument/2006/relationships/hyperlink" Target="https://www.philabundance.org/pck/" TargetMode="External"/><Relationship Id="rId170" Type="http://schemas.openxmlformats.org/officeDocument/2006/relationships/hyperlink" Target="https://www.habitatphiladelphia.org/restore/" TargetMode="External"/><Relationship Id="rId191" Type="http://schemas.openxmlformats.org/officeDocument/2006/relationships/hyperlink" Target="http://intercommunityaction.org/aging-services/" TargetMode="External"/><Relationship Id="rId205" Type="http://schemas.openxmlformats.org/officeDocument/2006/relationships/hyperlink" Target="https://www.congreso.net/" TargetMode="External"/><Relationship Id="rId226" Type="http://schemas.openxmlformats.org/officeDocument/2006/relationships/hyperlink" Target="https://hiaspa.org/" TargetMode="External"/><Relationship Id="rId247" Type="http://schemas.openxmlformats.org/officeDocument/2006/relationships/hyperlink" Target="http://www.philadelphiaveteranshouse.org/" TargetMode="External"/><Relationship Id="rId107" Type="http://schemas.openxmlformats.org/officeDocument/2006/relationships/hyperlink" Target="https://www.rhd.org/choc/" TargetMode="External"/><Relationship Id="rId11" Type="http://schemas.openxmlformats.org/officeDocument/2006/relationships/hyperlink" Target="https://www.familyservice.us/" TargetMode="External"/><Relationship Id="rId32" Type="http://schemas.openxmlformats.org/officeDocument/2006/relationships/hyperlink" Target="http://www.pathcenter.org/INDEX.HTM" TargetMode="External"/><Relationship Id="rId53" Type="http://schemas.openxmlformats.org/officeDocument/2006/relationships/hyperlink" Target="http://erafoodpantry.org/" TargetMode="External"/><Relationship Id="rId74" Type="http://schemas.openxmlformats.org/officeDocument/2006/relationships/hyperlink" Target="http://www.churchoftheadvocate.org/" TargetMode="External"/><Relationship Id="rId128" Type="http://schemas.openxmlformats.org/officeDocument/2006/relationships/hyperlink" Target="https://pottershousemission.org/" TargetMode="External"/><Relationship Id="rId149" Type="http://schemas.openxmlformats.org/officeDocument/2006/relationships/hyperlink" Target="https://www.achieveability.org/" TargetMode="External"/><Relationship Id="rId5" Type="http://schemas.openxmlformats.org/officeDocument/2006/relationships/hyperlink" Target="http://chimes.org/about/chimes-family/holcomb-behavioral-health-systems/" TargetMode="External"/><Relationship Id="rId95" Type="http://schemas.openxmlformats.org/officeDocument/2006/relationships/hyperlink" Target="https://www.bcoc.org/i-need-help-with/food-2/food-program/" TargetMode="External"/><Relationship Id="rId160" Type="http://schemas.openxmlformats.org/officeDocument/2006/relationships/hyperlink" Target="https://philaoic.org/" TargetMode="External"/><Relationship Id="rId181" Type="http://schemas.openxmlformats.org/officeDocument/2006/relationships/hyperlink" Target="http://www.avongrove.church/" TargetMode="External"/><Relationship Id="rId216" Type="http://schemas.openxmlformats.org/officeDocument/2006/relationships/hyperlink" Target="https://www.oxfordnsc.org/" TargetMode="External"/><Relationship Id="rId237" Type="http://schemas.openxmlformats.org/officeDocument/2006/relationships/hyperlink" Target="https://www.chesco.org/155/Veterans-Affairs" TargetMode="External"/><Relationship Id="rId22" Type="http://schemas.openxmlformats.org/officeDocument/2006/relationships/hyperlink" Target="https://dbhids.org/" TargetMode="External"/><Relationship Id="rId43" Type="http://schemas.openxmlformats.org/officeDocument/2006/relationships/hyperlink" Target="http://www.arcofchestercounty.org/" TargetMode="External"/><Relationship Id="rId64" Type="http://schemas.openxmlformats.org/officeDocument/2006/relationships/hyperlink" Target="https://hospitalitycenter.org/" TargetMode="External"/><Relationship Id="rId118" Type="http://schemas.openxmlformats.org/officeDocument/2006/relationships/hyperlink" Target="https://familiesforwardphilly.org/" TargetMode="External"/><Relationship Id="rId139" Type="http://schemas.openxmlformats.org/officeDocument/2006/relationships/hyperlink" Target="http://odaat-philly.org/" TargetMode="External"/><Relationship Id="rId85" Type="http://schemas.openxmlformats.org/officeDocument/2006/relationships/hyperlink" Target="https://www.mannapa.org/" TargetMode="External"/><Relationship Id="rId150" Type="http://schemas.openxmlformats.org/officeDocument/2006/relationships/hyperlink" Target="https://cssphiladelphia.org/" TargetMode="External"/><Relationship Id="rId171" Type="http://schemas.openxmlformats.org/officeDocument/2006/relationships/hyperlink" Target="https://gapsnow.org/" TargetMode="External"/><Relationship Id="rId192" Type="http://schemas.openxmlformats.org/officeDocument/2006/relationships/hyperlink" Target="http://www.north-city.org/" TargetMode="External"/><Relationship Id="rId206" Type="http://schemas.openxmlformats.org/officeDocument/2006/relationships/hyperlink" Target="https://dbhids.org/about/organization/office-of-addiction-services/" TargetMode="External"/><Relationship Id="rId227" Type="http://schemas.openxmlformats.org/officeDocument/2006/relationships/hyperlink" Target="http://www.nkcdc.org/" TargetMode="External"/><Relationship Id="rId248" Type="http://schemas.openxmlformats.org/officeDocument/2006/relationships/hyperlink" Target="https://projecthome.org/our-work/veterans-services" TargetMode="External"/><Relationship Id="rId12" Type="http://schemas.openxmlformats.org/officeDocument/2006/relationships/hyperlink" Target="https://www.fhr.net/" TargetMode="External"/><Relationship Id="rId17" Type="http://schemas.openxmlformats.org/officeDocument/2006/relationships/hyperlink" Target="http://www.atainc.org/" TargetMode="External"/><Relationship Id="rId33" Type="http://schemas.openxmlformats.org/officeDocument/2006/relationships/hyperlink" Target="https://www.montcopa.org/2035/Case-Management-Offices" TargetMode="External"/><Relationship Id="rId38" Type="http://schemas.openxmlformats.org/officeDocument/2006/relationships/hyperlink" Target="http://mannaonmain.org/" TargetMode="External"/><Relationship Id="rId59" Type="http://schemas.openxmlformats.org/officeDocument/2006/relationships/hyperlink" Target="https://lambpa.com/cornucopiacupboard.html" TargetMode="External"/><Relationship Id="rId103" Type="http://schemas.openxmlformats.org/officeDocument/2006/relationships/hyperlink" Target="http://www.connectpoints.org/" TargetMode="External"/><Relationship Id="rId108" Type="http://schemas.openxmlformats.org/officeDocument/2006/relationships/hyperlink" Target="http://www.equalhousing.org/" TargetMode="External"/><Relationship Id="rId124" Type="http://schemas.openxmlformats.org/officeDocument/2006/relationships/hyperlink" Target="http://philadelphiaofficeofhomelessservices.org/" TargetMode="External"/><Relationship Id="rId129" Type="http://schemas.openxmlformats.org/officeDocument/2006/relationships/hyperlink" Target="https://projecthome.org/" TargetMode="External"/><Relationship Id="rId54" Type="http://schemas.openxmlformats.org/officeDocument/2006/relationships/hyperlink" Target="http://www.dhs.pa.gov/citizens/supplementalnutritionassistanceprogram/index.htm" TargetMode="External"/><Relationship Id="rId70" Type="http://schemas.openxmlformats.org/officeDocument/2006/relationships/hyperlink" Target="http://bodjac.com/home" TargetMode="External"/><Relationship Id="rId75" Type="http://schemas.openxmlformats.org/officeDocument/2006/relationships/hyperlink" Target="http://www.cotrb.org/" TargetMode="External"/><Relationship Id="rId91" Type="http://schemas.openxmlformats.org/officeDocument/2006/relationships/hyperlink" Target="https://www.turningpointsforchildren.org/" TargetMode="External"/><Relationship Id="rId96" Type="http://schemas.openxmlformats.org/officeDocument/2006/relationships/hyperlink" Target="https://www.selfincorp.org/" TargetMode="External"/><Relationship Id="rId140" Type="http://schemas.openxmlformats.org/officeDocument/2006/relationships/hyperlink" Target="http://www.dhs.pa.gov/" TargetMode="External"/><Relationship Id="rId145" Type="http://schemas.openxmlformats.org/officeDocument/2006/relationships/hyperlink" Target="https://www.montcopa.org/2114/PA-CareerLink-Montgomery-County" TargetMode="External"/><Relationship Id="rId161" Type="http://schemas.openxmlformats.org/officeDocument/2006/relationships/hyperlink" Target="https://www.philaup.org/" TargetMode="External"/><Relationship Id="rId166" Type="http://schemas.openxmlformats.org/officeDocument/2006/relationships/hyperlink" Target="https://www.whosoevergospel.org/wp/thrift-stores/" TargetMode="External"/><Relationship Id="rId182" Type="http://schemas.openxmlformats.org/officeDocument/2006/relationships/hyperlink" Target="https://www.nga-inc.org/" TargetMode="External"/><Relationship Id="rId187" Type="http://schemas.openxmlformats.org/officeDocument/2006/relationships/hyperlink" Target="http://www.buckscounty.org/government/HumanServices/AAA" TargetMode="External"/><Relationship Id="rId217" Type="http://schemas.openxmlformats.org/officeDocument/2006/relationships/hyperlink" Target="http://www.dhs.pa.gov/citizens/heatingassistanceliheap/" TargetMode="External"/><Relationship Id="rId1" Type="http://schemas.openxmlformats.org/officeDocument/2006/relationships/hyperlink" Target="http://bethanna.org/" TargetMode="External"/><Relationship Id="rId6" Type="http://schemas.openxmlformats.org/officeDocument/2006/relationships/hyperlink" Target="http://www.accessservices.org/" TargetMode="External"/><Relationship Id="rId212" Type="http://schemas.openxmlformats.org/officeDocument/2006/relationships/hyperlink" Target="http://netcenters.org/" TargetMode="External"/><Relationship Id="rId233" Type="http://schemas.openxmlformats.org/officeDocument/2006/relationships/hyperlink" Target="https://uesfacts.org/" TargetMode="External"/><Relationship Id="rId238" Type="http://schemas.openxmlformats.org/officeDocument/2006/relationships/hyperlink" Target="http://www.vmcenter.org/" TargetMode="External"/><Relationship Id="rId23" Type="http://schemas.openxmlformats.org/officeDocument/2006/relationships/hyperlink" Target="http://www.eraservices.com/" TargetMode="External"/><Relationship Id="rId28" Type="http://schemas.openxmlformats.org/officeDocument/2006/relationships/hyperlink" Target="http://www.kirkbridecenter.com/" TargetMode="External"/><Relationship Id="rId49" Type="http://schemas.openxmlformats.org/officeDocument/2006/relationships/hyperlink" Target="https://www.barberinstitute.org/" TargetMode="External"/><Relationship Id="rId114" Type="http://schemas.openxmlformats.org/officeDocument/2006/relationships/hyperlink" Target="http://www.broadstreetministry.org/" TargetMode="External"/><Relationship Id="rId119" Type="http://schemas.openxmlformats.org/officeDocument/2006/relationships/hyperlink" Target="http://frankfordcdc.org/housing/" TargetMode="External"/><Relationship Id="rId44" Type="http://schemas.openxmlformats.org/officeDocument/2006/relationships/hyperlink" Target="http://intercommunityaction.org/" TargetMode="External"/><Relationship Id="rId60" Type="http://schemas.openxmlformats.org/officeDocument/2006/relationships/hyperlink" Target="https://mannaonmain.org/" TargetMode="External"/><Relationship Id="rId65" Type="http://schemas.openxmlformats.org/officeDocument/2006/relationships/hyperlink" Target="https://www.opendoorministry.info/food-pantry/" TargetMode="External"/><Relationship Id="rId81" Type="http://schemas.openxmlformats.org/officeDocument/2006/relationships/hyperlink" Target="https://goldenstaronline.org/" TargetMode="External"/><Relationship Id="rId86" Type="http://schemas.openxmlformats.org/officeDocument/2006/relationships/hyperlink" Target="http://www.dhs.pa.gov/citizens/supplementalnutritionassistanceprogram/index.htm" TargetMode="External"/><Relationship Id="rId130" Type="http://schemas.openxmlformats.org/officeDocument/2006/relationships/hyperlink" Target="http://www.rebuildingphilly.org/" TargetMode="External"/><Relationship Id="rId135" Type="http://schemas.openxmlformats.org/officeDocument/2006/relationships/hyperlink" Target="https://www.goodsamservices.org/" TargetMode="External"/><Relationship Id="rId151" Type="http://schemas.openxmlformats.org/officeDocument/2006/relationships/hyperlink" Target="http://www.communitylearningcenter.org/" TargetMode="External"/><Relationship Id="rId156" Type="http://schemas.openxmlformats.org/officeDocument/2006/relationships/hyperlink" Target="https://www.jevshumanservices.org/programs/education-career-services/" TargetMode="External"/><Relationship Id="rId177" Type="http://schemas.openxmlformats.org/officeDocument/2006/relationships/hyperlink" Target="https://mitzvahcircle.org/index.php" TargetMode="External"/><Relationship Id="rId198" Type="http://schemas.openxmlformats.org/officeDocument/2006/relationships/hyperlink" Target="http://www.malverninstitute.com/" TargetMode="External"/><Relationship Id="rId172" Type="http://schemas.openxmlformats.org/officeDocument/2006/relationships/hyperlink" Target="https://www.cradlestocrayons.org/" TargetMode="External"/><Relationship Id="rId193" Type="http://schemas.openxmlformats.org/officeDocument/2006/relationships/hyperlink" Target="http://www.pcacares.org/" TargetMode="External"/><Relationship Id="rId202" Type="http://schemas.openxmlformats.org/officeDocument/2006/relationships/hyperlink" Target="https://www.rhd.org/program/montgomery-county-recovery-center/" TargetMode="External"/><Relationship Id="rId207" Type="http://schemas.openxmlformats.org/officeDocument/2006/relationships/hyperlink" Target="https://fairmountbhs.com/" TargetMode="External"/><Relationship Id="rId223" Type="http://schemas.openxmlformats.org/officeDocument/2006/relationships/hyperlink" Target="http://www.dhs.pa.gov/citizens/heatingassistanceliheap/" TargetMode="External"/><Relationship Id="rId228" Type="http://schemas.openxmlformats.org/officeDocument/2006/relationships/hyperlink" Target="https://www.peco.com/MyAccount/CustomerSupport/Pages/AssistancePrograms.aspx" TargetMode="External"/><Relationship Id="rId244" Type="http://schemas.openxmlformats.org/officeDocument/2006/relationships/hyperlink" Target="https://www.benefits.va.gov/persona/veteran-minority.asp" TargetMode="External"/><Relationship Id="rId249" Type="http://schemas.openxmlformats.org/officeDocument/2006/relationships/hyperlink" Target="http://www.vmcenter.org/" TargetMode="External"/><Relationship Id="rId13" Type="http://schemas.openxmlformats.org/officeDocument/2006/relationships/hyperlink" Target="https://beckinstitute.org/" TargetMode="External"/><Relationship Id="rId18" Type="http://schemas.openxmlformats.org/officeDocument/2006/relationships/hyperlink" Target="https://www.belmontbehavioral.com/" TargetMode="External"/><Relationship Id="rId39" Type="http://schemas.openxmlformats.org/officeDocument/2006/relationships/hyperlink" Target="http://ucsep.org/" TargetMode="External"/><Relationship Id="rId109" Type="http://schemas.openxmlformats.org/officeDocument/2006/relationships/hyperlink" Target="http://montcoha.org/" TargetMode="External"/><Relationship Id="rId34" Type="http://schemas.openxmlformats.org/officeDocument/2006/relationships/hyperlink" Target="https://pathstone.org/" TargetMode="External"/><Relationship Id="rId50" Type="http://schemas.openxmlformats.org/officeDocument/2006/relationships/hyperlink" Target="https://www.disabilityrightspa.org/" TargetMode="External"/><Relationship Id="rId55" Type="http://schemas.openxmlformats.org/officeDocument/2006/relationships/hyperlink" Target="https://chestercountyfoodbank.org/" TargetMode="External"/><Relationship Id="rId76" Type="http://schemas.openxmlformats.org/officeDocument/2006/relationships/hyperlink" Target="https://crossroadsphilly.org/" TargetMode="External"/><Relationship Id="rId97" Type="http://schemas.openxmlformats.org/officeDocument/2006/relationships/hyperlink" Target="http://buckscountyhousingauthority.org/" TargetMode="External"/><Relationship Id="rId104" Type="http://schemas.openxmlformats.org/officeDocument/2006/relationships/hyperlink" Target="https://homeofthesparrow.org/" TargetMode="External"/><Relationship Id="rId120" Type="http://schemas.openxmlformats.org/officeDocument/2006/relationships/hyperlink" Target="http://healthyrowhouse.org/" TargetMode="External"/><Relationship Id="rId125" Type="http://schemas.openxmlformats.org/officeDocument/2006/relationships/hyperlink" Target="https://www.pec-cares.org/" TargetMode="External"/><Relationship Id="rId141" Type="http://schemas.openxmlformats.org/officeDocument/2006/relationships/hyperlink" Target="https://www.ihmcenterforliteracy.com/" TargetMode="External"/><Relationship Id="rId146" Type="http://schemas.openxmlformats.org/officeDocument/2006/relationships/hyperlink" Target="http://www.cadcom.org/" TargetMode="External"/><Relationship Id="rId167" Type="http://schemas.openxmlformats.org/officeDocument/2006/relationships/hyperlink" Target="https://pa.salvationarmy.org/greater-philadelphia" TargetMode="External"/><Relationship Id="rId188" Type="http://schemas.openxmlformats.org/officeDocument/2006/relationships/hyperlink" Target="https://www.chesco.org/135/Aging" TargetMode="External"/><Relationship Id="rId7" Type="http://schemas.openxmlformats.org/officeDocument/2006/relationships/hyperlink" Target="https://www.centralbh.org/" TargetMode="External"/><Relationship Id="rId71" Type="http://schemas.openxmlformats.org/officeDocument/2006/relationships/hyperlink" Target="http://www.biblewaybaptist.org/" TargetMode="External"/><Relationship Id="rId92" Type="http://schemas.openxmlformats.org/officeDocument/2006/relationships/hyperlink" Target="https://tiferethisraelpa.org/" TargetMode="External"/><Relationship Id="rId162" Type="http://schemas.openxmlformats.org/officeDocument/2006/relationships/hyperlink" Target="https://www.philaworks.org/" TargetMode="External"/><Relationship Id="rId183" Type="http://schemas.openxmlformats.org/officeDocument/2006/relationships/hyperlink" Target="https://www.ourclosetpa.org/" TargetMode="External"/><Relationship Id="rId213" Type="http://schemas.openxmlformats.org/officeDocument/2006/relationships/hyperlink" Target="https://www.paatc.org/" TargetMode="External"/><Relationship Id="rId218" Type="http://schemas.openxmlformats.org/officeDocument/2006/relationships/hyperlink" Target="http://www.pacsphx.org/" TargetMode="External"/><Relationship Id="rId234" Type="http://schemas.openxmlformats.org/officeDocument/2006/relationships/hyperlink" Target="http://www.actinfaithgwc.org/" TargetMode="External"/><Relationship Id="rId239" Type="http://schemas.openxmlformats.org/officeDocument/2006/relationships/hyperlink" Target="https://cssphiladelphia.org/familyservicecenters/" TargetMode="External"/><Relationship Id="rId2" Type="http://schemas.openxmlformats.org/officeDocument/2006/relationships/hyperlink" Target="http://www.buckscounty.org/government/HumanServices/MHDP" TargetMode="External"/><Relationship Id="rId29" Type="http://schemas.openxmlformats.org/officeDocument/2006/relationships/hyperlink" Target="https://www.mentalhealthpartnerships.org/" TargetMode="External"/><Relationship Id="rId250" Type="http://schemas.openxmlformats.org/officeDocument/2006/relationships/printerSettings" Target="../printerSettings/printerSettings5.bin"/><Relationship Id="rId24" Type="http://schemas.openxmlformats.org/officeDocument/2006/relationships/hyperlink" Target="http://www.fairmountbhs.com/" TargetMode="External"/><Relationship Id="rId40" Type="http://schemas.openxmlformats.org/officeDocument/2006/relationships/hyperlink" Target="http://www.pcacares.org/" TargetMode="External"/><Relationship Id="rId45" Type="http://schemas.openxmlformats.org/officeDocument/2006/relationships/hyperlink" Target="http://www.libertyresources.org/" TargetMode="External"/><Relationship Id="rId66" Type="http://schemas.openxmlformats.org/officeDocument/2006/relationships/hyperlink" Target="http://www.dhs.pa.gov/citizens/supplementalnutritionassistanceprogram/index.htm" TargetMode="External"/><Relationship Id="rId87" Type="http://schemas.openxmlformats.org/officeDocument/2006/relationships/hyperlink" Target="http://rbc5401.org/" TargetMode="External"/><Relationship Id="rId110" Type="http://schemas.openxmlformats.org/officeDocument/2006/relationships/hyperlink" Target="https://hospitalitycenter.org/" TargetMode="External"/><Relationship Id="rId115" Type="http://schemas.openxmlformats.org/officeDocument/2006/relationships/hyperlink" Target="http://ohcdphila.org/" TargetMode="External"/><Relationship Id="rId131" Type="http://schemas.openxmlformats.org/officeDocument/2006/relationships/hyperlink" Target="http://www.southwestcdc.org/" TargetMode="External"/><Relationship Id="rId136" Type="http://schemas.openxmlformats.org/officeDocument/2006/relationships/hyperlink" Target="http://www.dhs.pa.gov/" TargetMode="External"/><Relationship Id="rId157" Type="http://schemas.openxmlformats.org/officeDocument/2006/relationships/hyperlink" Target="https://www.menzfit.org/" TargetMode="External"/><Relationship Id="rId178" Type="http://schemas.openxmlformats.org/officeDocument/2006/relationships/hyperlink" Target="https://cssphiladelphia.org/" TargetMode="External"/><Relationship Id="rId61" Type="http://schemas.openxmlformats.org/officeDocument/2006/relationships/hyperlink" Target="https://jewishphilly.org/resources/mitzvah-food-program/" TargetMode="External"/><Relationship Id="rId82" Type="http://schemas.openxmlformats.org/officeDocument/2006/relationships/hyperlink" Target="https://www.holyinnocentsrc.org/" TargetMode="External"/><Relationship Id="rId152" Type="http://schemas.openxmlformats.org/officeDocument/2006/relationships/hyperlink" Target="https://www.1199ctraining.org/" TargetMode="External"/><Relationship Id="rId173" Type="http://schemas.openxmlformats.org/officeDocument/2006/relationships/hyperlink" Target="https://cssphiladelphia.org/" TargetMode="External"/><Relationship Id="rId194" Type="http://schemas.openxmlformats.org/officeDocument/2006/relationships/hyperlink" Target="http://www.philaseniorcenter.org/" TargetMode="External"/><Relationship Id="rId199" Type="http://schemas.openxmlformats.org/officeDocument/2006/relationships/hyperlink" Target="https://www.eagleville.org/" TargetMode="External"/><Relationship Id="rId203" Type="http://schemas.openxmlformats.org/officeDocument/2006/relationships/hyperlink" Target="http://www.vfmc.net/index.html" TargetMode="External"/><Relationship Id="rId208" Type="http://schemas.openxmlformats.org/officeDocument/2006/relationships/hyperlink" Target="https://www.gaudenzia.org/" TargetMode="External"/><Relationship Id="rId229" Type="http://schemas.openxmlformats.org/officeDocument/2006/relationships/hyperlink" Target="http://www.dhs.pa.gov/citizens/heatingassistanceliheap/" TargetMode="External"/><Relationship Id="rId19" Type="http://schemas.openxmlformats.org/officeDocument/2006/relationships/hyperlink" Target="https://www.cfarcounseling.org/" TargetMode="External"/><Relationship Id="rId224" Type="http://schemas.openxmlformats.org/officeDocument/2006/relationships/hyperlink" Target="http://www.dcsphila.org/" TargetMode="External"/><Relationship Id="rId240" Type="http://schemas.openxmlformats.org/officeDocument/2006/relationships/hyperlink" Target="https://www.montcopa.org/266/Veterans-Affairs" TargetMode="External"/><Relationship Id="rId245" Type="http://schemas.openxmlformats.org/officeDocument/2006/relationships/hyperlink" Target="https://www.phila.gov/veterans/Pages/default.aspx" TargetMode="External"/><Relationship Id="rId14" Type="http://schemas.openxmlformats.org/officeDocument/2006/relationships/hyperlink" Target="http://www.mces.org/" TargetMode="External"/><Relationship Id="rId30" Type="http://schemas.openxmlformats.org/officeDocument/2006/relationships/hyperlink" Target="https://www.mentalhealthpartnerships.org/" TargetMode="External"/><Relationship Id="rId35" Type="http://schemas.openxmlformats.org/officeDocument/2006/relationships/hyperlink" Target="https://bdtrust.org/" TargetMode="External"/><Relationship Id="rId56" Type="http://schemas.openxmlformats.org/officeDocument/2006/relationships/hyperlink" Target="https://www.lordspantryofdowningtown.org/" TargetMode="External"/><Relationship Id="rId77" Type="http://schemas.openxmlformats.org/officeDocument/2006/relationships/hyperlink" Target="https://enontab.org/" TargetMode="External"/><Relationship Id="rId100" Type="http://schemas.openxmlformats.org/officeDocument/2006/relationships/hyperlink" Target="http://interfaithhousingvisions.org/site/" TargetMode="External"/><Relationship Id="rId105" Type="http://schemas.openxmlformats.org/officeDocument/2006/relationships/hyperlink" Target="https://safeharborofgwc.org/" TargetMode="External"/><Relationship Id="rId126" Type="http://schemas.openxmlformats.org/officeDocument/2006/relationships/hyperlink" Target="http://www.pha.phila.gov/" TargetMode="External"/><Relationship Id="rId147" Type="http://schemas.openxmlformats.org/officeDocument/2006/relationships/hyperlink" Target="https://cwfphilly.org/" TargetMode="External"/><Relationship Id="rId168" Type="http://schemas.openxmlformats.org/officeDocument/2006/relationships/hyperlink" Target="https://www.philaccess.org/" TargetMode="External"/><Relationship Id="rId8" Type="http://schemas.openxmlformats.org/officeDocument/2006/relationships/hyperlink" Target="https://www.hedwighouse.org/" TargetMode="External"/><Relationship Id="rId51" Type="http://schemas.openxmlformats.org/officeDocument/2006/relationships/hyperlink" Target="http://www.temple.edu/instituteondisabilities/" TargetMode="External"/><Relationship Id="rId72" Type="http://schemas.openxmlformats.org/officeDocument/2006/relationships/hyperlink" Target="http://www.chosen300.org/" TargetMode="External"/><Relationship Id="rId93" Type="http://schemas.openxmlformats.org/officeDocument/2006/relationships/hyperlink" Target="https://www.jewishrelief.org/home.html" TargetMode="External"/><Relationship Id="rId98" Type="http://schemas.openxmlformats.org/officeDocument/2006/relationships/hyperlink" Target="https://www.fsabc.org/" TargetMode="External"/><Relationship Id="rId121" Type="http://schemas.openxmlformats.org/officeDocument/2006/relationships/hyperlink" Target="https://hiaspa.org/" TargetMode="External"/><Relationship Id="rId142" Type="http://schemas.openxmlformats.org/officeDocument/2006/relationships/hyperlink" Target="https://www.pacareerlink.pa.gov/" TargetMode="External"/><Relationship Id="rId163" Type="http://schemas.openxmlformats.org/officeDocument/2006/relationships/hyperlink" Target="https://www.projecthome.org/" TargetMode="External"/><Relationship Id="rId184" Type="http://schemas.openxmlformats.org/officeDocument/2006/relationships/hyperlink" Target="https://buckschestermontgomerylink.weebly.com/" TargetMode="External"/><Relationship Id="rId189" Type="http://schemas.openxmlformats.org/officeDocument/2006/relationships/hyperlink" Target="https://www.montcopa.org/148/Aging-Adult-Services" TargetMode="External"/><Relationship Id="rId219" Type="http://schemas.openxmlformats.org/officeDocument/2006/relationships/hyperlink" Target="https://pendel.salvationarmy.org/easternpa/coatesville" TargetMode="External"/><Relationship Id="rId3" Type="http://schemas.openxmlformats.org/officeDocument/2006/relationships/hyperlink" Target="http://www.fsabc.org/" TargetMode="External"/><Relationship Id="rId214" Type="http://schemas.openxmlformats.org/officeDocument/2006/relationships/hyperlink" Target="https://www.councilsepa.org/programs/pro-act/" TargetMode="External"/><Relationship Id="rId230" Type="http://schemas.openxmlformats.org/officeDocument/2006/relationships/hyperlink" Target="https://www.pgworks.com/residential/customer-care/payment-assistance" TargetMode="External"/><Relationship Id="rId235" Type="http://schemas.openxmlformats.org/officeDocument/2006/relationships/hyperlink" Target="http://centerintheparkphilly.com/" TargetMode="External"/><Relationship Id="rId251" Type="http://schemas.openxmlformats.org/officeDocument/2006/relationships/vmlDrawing" Target="../drawings/vmlDrawing4.vml"/><Relationship Id="rId25" Type="http://schemas.openxmlformats.org/officeDocument/2006/relationships/hyperlink" Target="https://www.gphainc.org/" TargetMode="External"/><Relationship Id="rId46" Type="http://schemas.openxmlformats.org/officeDocument/2006/relationships/hyperlink" Target="https://handi-crafters.org/" TargetMode="External"/><Relationship Id="rId67" Type="http://schemas.openxmlformats.org/officeDocument/2006/relationships/hyperlink" Target="http://www.dhs.pa.gov/citizens/supplementalnutritionassistanceprogram/index.htm" TargetMode="External"/><Relationship Id="rId116" Type="http://schemas.openxmlformats.org/officeDocument/2006/relationships/hyperlink" Target="https://clarifi.org/" TargetMode="External"/><Relationship Id="rId137" Type="http://schemas.openxmlformats.org/officeDocument/2006/relationships/hyperlink" Target="http://www.dhs.pa.gov/" TargetMode="External"/><Relationship Id="rId158" Type="http://schemas.openxmlformats.org/officeDocument/2006/relationships/hyperlink" Target="https://www.pacareerlinkphl.org/" TargetMode="External"/><Relationship Id="rId20" Type="http://schemas.openxmlformats.org/officeDocument/2006/relationships/hyperlink" Target="http://www.comhar.org/" TargetMode="External"/><Relationship Id="rId41" Type="http://schemas.openxmlformats.org/officeDocument/2006/relationships/hyperlink" Target="http://www.dhs.pa.gov/citizens/findfacilsandlocs/countyassistanceofficecontactinformation/index.htm" TargetMode="External"/><Relationship Id="rId62" Type="http://schemas.openxmlformats.org/officeDocument/2006/relationships/hyperlink" Target="http://www.cadcom.org/Montgomery-County-Cupboard-List/58/" TargetMode="External"/><Relationship Id="rId83" Type="http://schemas.openxmlformats.org/officeDocument/2006/relationships/hyperlink" Target="http://ssandrewmonica.org/" TargetMode="External"/><Relationship Id="rId88" Type="http://schemas.openxmlformats.org/officeDocument/2006/relationships/hyperlink" Target="https://www.stjohnsmayfair.org/" TargetMode="External"/><Relationship Id="rId111" Type="http://schemas.openxmlformats.org/officeDocument/2006/relationships/hyperlink" Target="http://spring-fordprojectoutreach.org/" TargetMode="External"/><Relationship Id="rId132" Type="http://schemas.openxmlformats.org/officeDocument/2006/relationships/hyperlink" Target="https://sundaybreakfast.org/" TargetMode="External"/><Relationship Id="rId153" Type="http://schemas.openxmlformats.org/officeDocument/2006/relationships/hyperlink" Target="https://www.phila.gov/fe/Pages/EmpowermentCenters.aspx" TargetMode="External"/><Relationship Id="rId174" Type="http://schemas.openxmlformats.org/officeDocument/2006/relationships/hyperlink" Target="https://www.pottstowncluster.org/" TargetMode="External"/><Relationship Id="rId179" Type="http://schemas.openxmlformats.org/officeDocument/2006/relationships/hyperlink" Target="https://saintagnesparish.org/" TargetMode="External"/><Relationship Id="rId195" Type="http://schemas.openxmlformats.org/officeDocument/2006/relationships/hyperlink" Target="https://kleinlife.org/" TargetMode="External"/><Relationship Id="rId209" Type="http://schemas.openxmlformats.org/officeDocument/2006/relationships/hyperlink" Target="http://www.kirkbridecenter.com/" TargetMode="External"/><Relationship Id="rId190" Type="http://schemas.openxmlformats.org/officeDocument/2006/relationships/hyperlink" Target="https://www.carie.org/" TargetMode="External"/><Relationship Id="rId204" Type="http://schemas.openxmlformats.org/officeDocument/2006/relationships/hyperlink" Target="https://www.belmontbehavioral.com/" TargetMode="External"/><Relationship Id="rId220" Type="http://schemas.openxmlformats.org/officeDocument/2006/relationships/hyperlink" Target="https://pa.salvationarmy.org/westchester" TargetMode="External"/><Relationship Id="rId225" Type="http://schemas.openxmlformats.org/officeDocument/2006/relationships/hyperlink" Target="https://www.ecasavesenergy.org/" TargetMode="External"/><Relationship Id="rId241" Type="http://schemas.openxmlformats.org/officeDocument/2006/relationships/hyperlink" Target="http://www.davmembersportal.org/chapters/pa/06/default.aspx" TargetMode="External"/><Relationship Id="rId246" Type="http://schemas.openxmlformats.org/officeDocument/2006/relationships/hyperlink" Target="https://www.va.gov/directory/guide/facility.asp?ID=591" TargetMode="External"/><Relationship Id="rId15" Type="http://schemas.openxmlformats.org/officeDocument/2006/relationships/hyperlink" Target="http://www.dhs.pa.gov/citizens/statehospitals/norristownstatehospital/" TargetMode="External"/><Relationship Id="rId36" Type="http://schemas.openxmlformats.org/officeDocument/2006/relationships/hyperlink" Target="https://www.kacsonline.net/" TargetMode="External"/><Relationship Id="rId57" Type="http://schemas.openxmlformats.org/officeDocument/2006/relationships/hyperlink" Target="http://marthaschoicemarketplace.com/" TargetMode="External"/><Relationship Id="rId106" Type="http://schemas.openxmlformats.org/officeDocument/2006/relationships/hyperlink" Target="https://stmarysfs.org/" TargetMode="External"/><Relationship Id="rId127" Type="http://schemas.openxmlformats.org/officeDocument/2006/relationships/hyperlink" Target="https://phdchousing.org/" TargetMode="External"/><Relationship Id="rId10" Type="http://schemas.openxmlformats.org/officeDocument/2006/relationships/hyperlink" Target="https://daemioncounseling.org/" TargetMode="External"/><Relationship Id="rId31" Type="http://schemas.openxmlformats.org/officeDocument/2006/relationships/hyperlink" Target="https://www.neccbh.org/" TargetMode="External"/><Relationship Id="rId52" Type="http://schemas.openxmlformats.org/officeDocument/2006/relationships/hyperlink" Target="https://cssphiladelphia.org/" TargetMode="External"/><Relationship Id="rId73" Type="http://schemas.openxmlformats.org/officeDocument/2006/relationships/hyperlink" Target="https://www.newhopeandfaith.org/" TargetMode="External"/><Relationship Id="rId78" Type="http://schemas.openxmlformats.org/officeDocument/2006/relationships/hyperlink" Target="https://www.feastofjustice.com/" TargetMode="External"/><Relationship Id="rId94" Type="http://schemas.openxmlformats.org/officeDocument/2006/relationships/hyperlink" Target="http://www.bchg.org/our-pantries.html" TargetMode="External"/><Relationship Id="rId99" Type="http://schemas.openxmlformats.org/officeDocument/2006/relationships/hyperlink" Target="http://www.bchg.org/the-housing-link.html" TargetMode="External"/><Relationship Id="rId101" Type="http://schemas.openxmlformats.org/officeDocument/2006/relationships/hyperlink" Target="http://www.dhs.pa.gov/" TargetMode="External"/><Relationship Id="rId122" Type="http://schemas.openxmlformats.org/officeDocument/2006/relationships/hyperlink" Target="http://www.druedingcenter.org/" TargetMode="External"/><Relationship Id="rId143" Type="http://schemas.openxmlformats.org/officeDocument/2006/relationships/hyperlink" Target="https://www.pacareerlinkchesco.org/" TargetMode="External"/><Relationship Id="rId148" Type="http://schemas.openxmlformats.org/officeDocument/2006/relationships/hyperlink" Target="https://cwfphilly.org/" TargetMode="External"/><Relationship Id="rId164" Type="http://schemas.openxmlformats.org/officeDocument/2006/relationships/hyperlink" Target="http://universalcompanies.org/" TargetMode="External"/><Relationship Id="rId169" Type="http://schemas.openxmlformats.org/officeDocument/2006/relationships/hyperlink" Target="https://oldfirstucc.org/" TargetMode="External"/><Relationship Id="rId185" Type="http://schemas.openxmlformats.org/officeDocument/2006/relationships/hyperlink" Target="https://buckschestermontgomerylink.weebly.com/" TargetMode="External"/><Relationship Id="rId4" Type="http://schemas.openxmlformats.org/officeDocument/2006/relationships/hyperlink" Target="https://www.pennfoundation.org/" TargetMode="External"/><Relationship Id="rId9" Type="http://schemas.openxmlformats.org/officeDocument/2006/relationships/hyperlink" Target="https://horshamclinic.com/" TargetMode="External"/><Relationship Id="rId180" Type="http://schemas.openxmlformats.org/officeDocument/2006/relationships/hyperlink" Target="https://www.paolipres.org/" TargetMode="External"/><Relationship Id="rId210" Type="http://schemas.openxmlformats.org/officeDocument/2006/relationships/hyperlink" Target="https://naworks.org/" TargetMode="External"/><Relationship Id="rId215" Type="http://schemas.openxmlformats.org/officeDocument/2006/relationships/hyperlink" Target="http://www.dhs.pa.gov/citizens/heatingassistanceliheap/" TargetMode="External"/><Relationship Id="rId236" Type="http://schemas.openxmlformats.org/officeDocument/2006/relationships/hyperlink" Target="http://www.buckscounty.org/government/CommunityServices/MilitaryAffairs" TargetMode="External"/><Relationship Id="rId26" Type="http://schemas.openxmlformats.org/officeDocument/2006/relationships/hyperlink" Target="https://www.jfcsphilly.org/" TargetMode="External"/><Relationship Id="rId231" Type="http://schemas.openxmlformats.org/officeDocument/2006/relationships/hyperlink" Target="https://cap.phila.gov/static/index.html" TargetMode="External"/><Relationship Id="rId252" Type="http://schemas.openxmlformats.org/officeDocument/2006/relationships/comments" Target="../comments4.xml"/><Relationship Id="rId47" Type="http://schemas.openxmlformats.org/officeDocument/2006/relationships/hyperlink" Target="https://www.aaddpa.org/" TargetMode="External"/><Relationship Id="rId68" Type="http://schemas.openxmlformats.org/officeDocument/2006/relationships/hyperlink" Target="https://www.pottstowncluster.org/foodpantry/" TargetMode="External"/><Relationship Id="rId89" Type="http://schemas.openxmlformats.org/officeDocument/2006/relationships/hyperlink" Target="http://smdpphiladelphia.com/" TargetMode="External"/><Relationship Id="rId112" Type="http://schemas.openxmlformats.org/officeDocument/2006/relationships/hyperlink" Target="https://www.achieveability.org/" TargetMode="External"/><Relationship Id="rId133" Type="http://schemas.openxmlformats.org/officeDocument/2006/relationships/hyperlink" Target="http://www.dhs.pa.gov/" TargetMode="External"/><Relationship Id="rId154" Type="http://schemas.openxmlformats.org/officeDocument/2006/relationships/hyperlink" Target="https://libwww.freelibrary.org/programs/" TargetMode="External"/><Relationship Id="rId175" Type="http://schemas.openxmlformats.org/officeDocument/2006/relationships/hyperlink" Target="https://www.opendoorministry.info/" TargetMode="External"/><Relationship Id="rId196" Type="http://schemas.openxmlformats.org/officeDocument/2006/relationships/hyperlink" Target="https://www.communitycarenephila.org/" TargetMode="External"/><Relationship Id="rId200" Type="http://schemas.openxmlformats.org/officeDocument/2006/relationships/hyperlink" Target="http://www.gaudenzia.org/" TargetMode="External"/><Relationship Id="rId16" Type="http://schemas.openxmlformats.org/officeDocument/2006/relationships/hyperlink" Target="https://apmphila.org/services/health-services/behavioral-health/" TargetMode="External"/><Relationship Id="rId221" Type="http://schemas.openxmlformats.org/officeDocument/2006/relationships/hyperlink" Target="http://www.cadcom.org/Programs-Services/25/" TargetMode="External"/><Relationship Id="rId242" Type="http://schemas.openxmlformats.org/officeDocument/2006/relationships/hyperlink" Target="http://www.dcsphila.org/" TargetMode="External"/><Relationship Id="rId37" Type="http://schemas.openxmlformats.org/officeDocument/2006/relationships/hyperlink" Target="https://www.theopenlink.org/" TargetMode="External"/><Relationship Id="rId58" Type="http://schemas.openxmlformats.org/officeDocument/2006/relationships/hyperlink" Target="http://www.jenkintownfoodcupboard.net/" TargetMode="External"/><Relationship Id="rId79" Type="http://schemas.openxmlformats.org/officeDocument/2006/relationships/hyperlink" Target="https://www.crisisministry.org/" TargetMode="External"/><Relationship Id="rId102" Type="http://schemas.openxmlformats.org/officeDocument/2006/relationships/hyperlink" Target="http://www.actinfaithgwc.org/" TargetMode="External"/><Relationship Id="rId123" Type="http://schemas.openxmlformats.org/officeDocument/2006/relationships/hyperlink" Target="https://www.ifsinc.org/" TargetMode="External"/><Relationship Id="rId144" Type="http://schemas.openxmlformats.org/officeDocument/2006/relationships/hyperlink" Target="https://www.pathstone.org/" TargetMode="External"/><Relationship Id="rId90" Type="http://schemas.openxmlformats.org/officeDocument/2006/relationships/hyperlink" Target="https://pa.salvationarmy.org/greater-philadelphia" TargetMode="External"/><Relationship Id="rId165" Type="http://schemas.openxmlformats.org/officeDocument/2006/relationships/hyperlink" Target="http://worc-pa.com/" TargetMode="External"/><Relationship Id="rId186" Type="http://schemas.openxmlformats.org/officeDocument/2006/relationships/hyperlink" Target="https://buckschestermontgomerylink.weebly.com/" TargetMode="External"/><Relationship Id="rId211" Type="http://schemas.openxmlformats.org/officeDocument/2006/relationships/hyperlink" Target="https://www.neccbh.org/" TargetMode="External"/><Relationship Id="rId232" Type="http://schemas.openxmlformats.org/officeDocument/2006/relationships/hyperlink" Target="https://www.phila.gov/waterrev/Low_Income_Assistanc.html" TargetMode="External"/><Relationship Id="rId27" Type="http://schemas.openxmlformats.org/officeDocument/2006/relationships/hyperlink" Target="http://www.jfkbhc.org/" TargetMode="External"/><Relationship Id="rId48" Type="http://schemas.openxmlformats.org/officeDocument/2006/relationships/hyperlink" Target="https://patf.us/" TargetMode="External"/><Relationship Id="rId69" Type="http://schemas.openxmlformats.org/officeDocument/2006/relationships/hyperlink" Target="https://www.stignatiuswestphilly.com/" TargetMode="External"/><Relationship Id="rId113" Type="http://schemas.openxmlformats.org/officeDocument/2006/relationships/hyperlink" Target="https://www.ahcopa.org/" TargetMode="External"/><Relationship Id="rId134" Type="http://schemas.openxmlformats.org/officeDocument/2006/relationships/hyperlink" Target="http://www.bchg.org/" TargetMode="External"/><Relationship Id="rId80" Type="http://schemas.openxmlformats.org/officeDocument/2006/relationships/hyperlink" Target="http://germantown22.adventistchurchconnect.org/" TargetMode="External"/><Relationship Id="rId155" Type="http://schemas.openxmlformats.org/officeDocument/2006/relationships/hyperlink" Target="http://www.impactservices.org/employment-training/" TargetMode="External"/><Relationship Id="rId176" Type="http://schemas.openxmlformats.org/officeDocument/2006/relationships/hyperlink" Target="https://northcareclinic.org/" TargetMode="External"/><Relationship Id="rId197" Type="http://schemas.openxmlformats.org/officeDocument/2006/relationships/hyperlink" Target="http://centerintheparkphilly.com/" TargetMode="External"/><Relationship Id="rId201" Type="http://schemas.openxmlformats.org/officeDocument/2006/relationships/hyperlink" Target="https://www.montcopa.org/1339/Drug-Alcohol" TargetMode="External"/><Relationship Id="rId222" Type="http://schemas.openxmlformats.org/officeDocument/2006/relationships/hyperlink" Target="http://www.dhs.pa.gov/citizens/heatingassistanceliheap/" TargetMode="External"/><Relationship Id="rId243" Type="http://schemas.openxmlformats.org/officeDocument/2006/relationships/hyperlink" Target="http://www.helpusa.org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8"/>
  <sheetViews>
    <sheetView topLeftCell="H1" zoomScaleNormal="100" workbookViewId="0">
      <pane ySplit="1" topLeftCell="A2" activePane="bottomLeft" state="frozen"/>
      <selection pane="bottomLeft" activeCell="Y11" sqref="Y11"/>
    </sheetView>
  </sheetViews>
  <sheetFormatPr defaultColWidth="9.109375" defaultRowHeight="12" x14ac:dyDescent="0.25"/>
  <cols>
    <col min="1" max="1" width="40.109375" style="1" customWidth="1"/>
    <col min="2" max="2" width="49.6640625" style="6" customWidth="1"/>
    <col min="3" max="3" width="27.5546875" style="6" customWidth="1"/>
    <col min="4" max="4" width="27.6640625" style="6" customWidth="1"/>
    <col min="5" max="5" width="15.6640625" style="6" bestFit="1" customWidth="1"/>
    <col min="6" max="6" width="6.5546875" style="6" bestFit="1" customWidth="1"/>
    <col min="7" max="7" width="6.5546875" style="6" customWidth="1"/>
    <col min="8" max="8" width="6.5546875" style="6" bestFit="1" customWidth="1"/>
    <col min="9" max="22" width="7.33203125" style="6" bestFit="1" customWidth="1"/>
    <col min="23" max="23" width="27.6640625" style="6" bestFit="1" customWidth="1"/>
    <col min="24" max="24" width="7.33203125" style="6" bestFit="1" customWidth="1"/>
    <col min="25" max="25" width="27.6640625" style="6" bestFit="1" customWidth="1"/>
    <col min="26" max="27" width="7.33203125" style="6" bestFit="1" customWidth="1"/>
    <col min="28" max="28" width="7.33203125" style="6" customWidth="1"/>
    <col min="29" max="29" width="6.33203125" style="6" bestFit="1" customWidth="1"/>
    <col min="30" max="31" width="7.33203125" style="6" bestFit="1" customWidth="1"/>
    <col min="32" max="32" width="6.6640625" style="6" bestFit="1" customWidth="1"/>
    <col min="33" max="35" width="7.33203125" style="6" bestFit="1" customWidth="1"/>
    <col min="36" max="36" width="6.33203125" style="6" bestFit="1" customWidth="1"/>
    <col min="37" max="41" width="7.33203125" style="6" bestFit="1" customWidth="1"/>
    <col min="42" max="42" width="6.5546875" style="6" bestFit="1" customWidth="1"/>
    <col min="43" max="43" width="7.33203125" style="6" bestFit="1" customWidth="1"/>
    <col min="44" max="16384" width="9.109375" style="6"/>
  </cols>
  <sheetData>
    <row r="1" spans="1:43" s="3" customFormat="1" x14ac:dyDescent="0.25">
      <c r="A1" s="2"/>
      <c r="C1" s="3" t="s">
        <v>90</v>
      </c>
      <c r="D1" s="3" t="s">
        <v>0</v>
      </c>
      <c r="E1" s="3" t="s">
        <v>177</v>
      </c>
      <c r="F1" s="3">
        <v>18929</v>
      </c>
      <c r="G1" s="3">
        <v>18932</v>
      </c>
      <c r="H1" s="3">
        <v>18940</v>
      </c>
      <c r="I1" s="3">
        <v>18954</v>
      </c>
      <c r="J1" s="3">
        <v>18966</v>
      </c>
      <c r="K1" s="3">
        <v>18974</v>
      </c>
      <c r="L1" s="3">
        <v>18976</v>
      </c>
      <c r="M1" s="3">
        <v>19007</v>
      </c>
      <c r="N1" s="3">
        <v>19021</v>
      </c>
      <c r="O1" s="3">
        <v>19030</v>
      </c>
      <c r="P1" s="3">
        <v>19047</v>
      </c>
      <c r="Q1" s="3">
        <v>19053</v>
      </c>
      <c r="R1" s="3">
        <v>19054</v>
      </c>
      <c r="S1" s="3">
        <v>19055</v>
      </c>
      <c r="T1" s="3">
        <v>19056</v>
      </c>
      <c r="U1" s="3">
        <v>19057</v>
      </c>
      <c r="V1" s="3">
        <v>19067</v>
      </c>
      <c r="W1" s="3" t="s">
        <v>1</v>
      </c>
      <c r="X1" s="3">
        <v>18951</v>
      </c>
      <c r="Y1" s="12" t="s">
        <v>168</v>
      </c>
      <c r="Z1" s="3">
        <v>18944</v>
      </c>
      <c r="AA1" s="3">
        <v>18960</v>
      </c>
      <c r="AC1" s="3">
        <v>18077</v>
      </c>
      <c r="AD1" s="3">
        <v>18901</v>
      </c>
      <c r="AE1" s="3">
        <v>18902</v>
      </c>
      <c r="AF1" s="3">
        <v>18913</v>
      </c>
      <c r="AG1" s="3">
        <v>18914</v>
      </c>
      <c r="AH1" s="3">
        <v>18917</v>
      </c>
      <c r="AI1" s="3">
        <v>18925</v>
      </c>
      <c r="AJ1" s="3">
        <v>18930</v>
      </c>
      <c r="AK1" s="3">
        <v>18938</v>
      </c>
      <c r="AL1" s="3">
        <v>18942</v>
      </c>
      <c r="AM1" s="3">
        <v>18947</v>
      </c>
      <c r="AN1" s="3">
        <v>18955</v>
      </c>
      <c r="AO1" s="3">
        <v>18972</v>
      </c>
      <c r="AP1" s="3">
        <v>18977</v>
      </c>
      <c r="AQ1" s="3">
        <v>19020</v>
      </c>
    </row>
    <row r="2" spans="1:43" x14ac:dyDescent="0.25">
      <c r="A2" s="21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x14ac:dyDescent="0.25">
      <c r="A3" s="101" t="s">
        <v>2</v>
      </c>
      <c r="B3" s="4" t="s">
        <v>3</v>
      </c>
      <c r="C3" s="4" t="s">
        <v>119</v>
      </c>
      <c r="D3" s="8">
        <v>5.0999999999999997E-2</v>
      </c>
      <c r="E3" s="23">
        <v>5.0927600000000003E-2</v>
      </c>
      <c r="W3" s="7">
        <v>5.6760999999999999E-2</v>
      </c>
      <c r="Y3" s="11">
        <v>5.2599899999999998E-2</v>
      </c>
    </row>
    <row r="4" spans="1:43" x14ac:dyDescent="0.25">
      <c r="A4" s="101"/>
      <c r="B4" s="4" t="s">
        <v>4</v>
      </c>
      <c r="C4" s="4" t="s">
        <v>119</v>
      </c>
      <c r="D4" s="8">
        <v>0.06</v>
      </c>
      <c r="E4" s="23">
        <v>6.00633E-2</v>
      </c>
      <c r="W4" s="7">
        <v>7.3929800000000004E-2</v>
      </c>
      <c r="Y4" s="11">
        <v>5.7441899999999997E-2</v>
      </c>
    </row>
    <row r="5" spans="1:43" x14ac:dyDescent="0.25">
      <c r="A5" s="101"/>
      <c r="B5" s="4" t="s">
        <v>5</v>
      </c>
      <c r="C5" s="4" t="s">
        <v>119</v>
      </c>
      <c r="D5" s="8">
        <v>6.7000000000000004E-2</v>
      </c>
      <c r="E5" s="23">
        <v>6.4252500000000004E-2</v>
      </c>
      <c r="W5" s="7">
        <v>6.6727099999999998E-2</v>
      </c>
      <c r="Y5" s="11">
        <v>7.0644499999999999E-2</v>
      </c>
    </row>
    <row r="6" spans="1:43" x14ac:dyDescent="0.25">
      <c r="A6" s="101"/>
      <c r="B6" s="4" t="s">
        <v>6</v>
      </c>
      <c r="C6" s="4" t="s">
        <v>119</v>
      </c>
      <c r="D6" s="8">
        <v>6.8000000000000005E-2</v>
      </c>
      <c r="E6" s="23">
        <v>6.9855100000000003E-2</v>
      </c>
      <c r="W6" s="7">
        <v>6.06569E-2</v>
      </c>
      <c r="Y6" s="11">
        <v>7.3290999999999995E-2</v>
      </c>
    </row>
    <row r="7" spans="1:43" x14ac:dyDescent="0.25">
      <c r="A7" s="101"/>
      <c r="B7" s="4" t="s">
        <v>7</v>
      </c>
      <c r="C7" s="4" t="s">
        <v>119</v>
      </c>
      <c r="D7" s="8">
        <v>0.06</v>
      </c>
      <c r="E7" s="23">
        <v>6.2620599999999998E-2</v>
      </c>
      <c r="W7" s="7">
        <v>4.5979600000000002E-2</v>
      </c>
      <c r="Y7" s="11">
        <v>5.4765300000000003E-2</v>
      </c>
    </row>
    <row r="8" spans="1:43" x14ac:dyDescent="0.25">
      <c r="A8" s="101"/>
      <c r="B8" s="4" t="s">
        <v>8</v>
      </c>
      <c r="C8" s="4" t="s">
        <v>119</v>
      </c>
      <c r="D8" s="8">
        <v>5.6000000000000001E-2</v>
      </c>
      <c r="E8" s="23">
        <v>5.70909E-2</v>
      </c>
      <c r="W8" s="7">
        <v>5.4994300000000003E-2</v>
      </c>
      <c r="Y8" s="11">
        <v>5.2208999999999998E-2</v>
      </c>
    </row>
    <row r="9" spans="1:43" x14ac:dyDescent="0.25">
      <c r="A9" s="101"/>
      <c r="B9" s="4" t="s">
        <v>9</v>
      </c>
      <c r="C9" s="4" t="s">
        <v>119</v>
      </c>
      <c r="D9" s="8">
        <v>5.7000000000000002E-2</v>
      </c>
      <c r="E9" s="23">
        <v>5.9721200000000002E-2</v>
      </c>
      <c r="W9" s="7">
        <v>5.1415599999999999E-2</v>
      </c>
      <c r="Y9" s="11">
        <v>5.5787799999999999E-2</v>
      </c>
    </row>
    <row r="10" spans="1:43" x14ac:dyDescent="0.25">
      <c r="A10" s="101"/>
      <c r="B10" s="4" t="s">
        <v>10</v>
      </c>
      <c r="C10" s="4" t="s">
        <v>119</v>
      </c>
      <c r="D10" s="8">
        <v>5.3999999999999999E-2</v>
      </c>
      <c r="E10" s="23">
        <v>5.6765700000000002E-2</v>
      </c>
      <c r="W10" s="7">
        <v>6.2921900000000003E-2</v>
      </c>
      <c r="Y10" s="11">
        <v>4.6585099999999997E-2</v>
      </c>
    </row>
    <row r="11" spans="1:43" x14ac:dyDescent="0.25">
      <c r="A11" s="101"/>
      <c r="B11" s="4" t="s">
        <v>11</v>
      </c>
      <c r="C11" s="4" t="s">
        <v>119</v>
      </c>
      <c r="D11" s="8">
        <v>6.4000000000000001E-2</v>
      </c>
      <c r="E11" s="23">
        <v>5.9468800000000002E-2</v>
      </c>
      <c r="W11" s="7">
        <v>8.3759899999999998E-2</v>
      </c>
      <c r="Y11" s="11">
        <v>7.1155800000000005E-2</v>
      </c>
    </row>
    <row r="12" spans="1:43" x14ac:dyDescent="0.25">
      <c r="A12" s="101"/>
      <c r="B12" s="4" t="s">
        <v>12</v>
      </c>
      <c r="C12" s="4" t="s">
        <v>119</v>
      </c>
      <c r="D12" s="8">
        <v>7.2999999999999995E-2</v>
      </c>
      <c r="E12" s="23">
        <v>6.9299899999999998E-2</v>
      </c>
      <c r="W12" s="7">
        <v>7.4428099999999997E-2</v>
      </c>
      <c r="Y12" s="11">
        <v>8.4117800000000006E-2</v>
      </c>
    </row>
    <row r="13" spans="1:43" x14ac:dyDescent="0.25">
      <c r="A13" s="101"/>
      <c r="B13" s="4" t="s">
        <v>13</v>
      </c>
      <c r="C13" s="4" t="s">
        <v>119</v>
      </c>
      <c r="D13" s="8">
        <v>8.4000000000000005E-2</v>
      </c>
      <c r="E13" s="23">
        <v>8.2742599999999999E-2</v>
      </c>
      <c r="W13" s="7">
        <v>8.5662500000000003E-2</v>
      </c>
      <c r="Y13" s="11">
        <v>7.3862399999999995E-2</v>
      </c>
    </row>
    <row r="14" spans="1:43" x14ac:dyDescent="0.25">
      <c r="A14" s="101"/>
      <c r="B14" s="4" t="s">
        <v>14</v>
      </c>
      <c r="C14" s="4" t="s">
        <v>119</v>
      </c>
      <c r="D14" s="8">
        <v>8.3000000000000004E-2</v>
      </c>
      <c r="E14" s="23">
        <v>8.1519999999999995E-2</v>
      </c>
      <c r="W14" s="7">
        <v>7.1528900000000006E-2</v>
      </c>
      <c r="Y14" s="11">
        <v>8.4448599999999999E-2</v>
      </c>
    </row>
    <row r="15" spans="1:43" x14ac:dyDescent="0.25">
      <c r="A15" s="101"/>
      <c r="B15" s="4" t="s">
        <v>15</v>
      </c>
      <c r="C15" s="4" t="s">
        <v>119</v>
      </c>
      <c r="D15" s="8">
        <v>7.0000000000000007E-2</v>
      </c>
      <c r="E15" s="23">
        <v>6.9883100000000004E-2</v>
      </c>
      <c r="W15" s="7">
        <v>7.1936600000000003E-2</v>
      </c>
      <c r="Y15" s="11">
        <v>6.2704899999999994E-2</v>
      </c>
    </row>
    <row r="16" spans="1:43" x14ac:dyDescent="0.25">
      <c r="A16" s="101"/>
      <c r="B16" s="4" t="s">
        <v>16</v>
      </c>
      <c r="C16" s="4" t="s">
        <v>119</v>
      </c>
      <c r="D16" s="8">
        <v>5.5E-2</v>
      </c>
      <c r="E16" s="23">
        <v>5.3989599999999999E-2</v>
      </c>
      <c r="W16" s="7">
        <v>4.03624E-2</v>
      </c>
      <c r="Y16" s="11">
        <v>5.8223799999999999E-2</v>
      </c>
    </row>
    <row r="17" spans="1:25" x14ac:dyDescent="0.25">
      <c r="A17" s="101"/>
      <c r="B17" s="4" t="s">
        <v>17</v>
      </c>
      <c r="C17" s="4" t="s">
        <v>119</v>
      </c>
      <c r="D17" s="8">
        <v>3.7999999999999999E-2</v>
      </c>
      <c r="E17" s="23">
        <v>3.68343E-2</v>
      </c>
      <c r="W17" s="7">
        <v>4.06795E-2</v>
      </c>
      <c r="Y17" s="11">
        <v>4.0931099999999998E-2</v>
      </c>
    </row>
    <row r="18" spans="1:25" x14ac:dyDescent="0.25">
      <c r="A18" s="101"/>
      <c r="B18" s="4" t="s">
        <v>18</v>
      </c>
      <c r="C18" s="4" t="s">
        <v>119</v>
      </c>
      <c r="D18" s="8">
        <v>2.7E-2</v>
      </c>
      <c r="E18" s="23">
        <v>2.7188299999999999E-2</v>
      </c>
      <c r="W18" s="7">
        <v>2.84938E-2</v>
      </c>
      <c r="Y18" s="11">
        <v>2.32775E-2</v>
      </c>
    </row>
    <row r="19" spans="1:25" x14ac:dyDescent="0.25">
      <c r="A19" s="101"/>
      <c r="B19" s="4" t="s">
        <v>19</v>
      </c>
      <c r="C19" s="4" t="s">
        <v>119</v>
      </c>
      <c r="D19" s="8">
        <v>1.7999999999999999E-2</v>
      </c>
      <c r="E19" s="23">
        <v>1.8288200000000001E-2</v>
      </c>
      <c r="W19" s="7">
        <v>1.6670399999999998E-2</v>
      </c>
      <c r="Y19" s="11">
        <v>2.0209899999999999E-2</v>
      </c>
    </row>
    <row r="20" spans="1:25" x14ac:dyDescent="0.25">
      <c r="A20" s="101"/>
      <c r="B20" s="4" t="s">
        <v>20</v>
      </c>
      <c r="C20" s="4" t="s">
        <v>119</v>
      </c>
      <c r="D20" s="8">
        <v>1.7000000000000001E-2</v>
      </c>
      <c r="E20" s="23">
        <v>1.94883E-2</v>
      </c>
      <c r="W20" s="7">
        <v>1.30917E-2</v>
      </c>
      <c r="Y20" s="11">
        <v>1.7743800000000001E-2</v>
      </c>
    </row>
    <row r="21" spans="1:25" x14ac:dyDescent="0.25">
      <c r="A21" s="101"/>
      <c r="B21" s="4" t="s">
        <v>21</v>
      </c>
      <c r="C21" s="4" t="s">
        <v>119</v>
      </c>
      <c r="D21" s="8">
        <v>4.7E-2</v>
      </c>
      <c r="E21" s="23">
        <v>4.74131E-2</v>
      </c>
      <c r="W21" s="7">
        <v>5.4269999999999999E-2</v>
      </c>
      <c r="Y21" s="11">
        <v>4.90185E-2</v>
      </c>
    </row>
    <row r="22" spans="1:25" x14ac:dyDescent="0.25">
      <c r="A22" s="101"/>
      <c r="B22" s="4" t="s">
        <v>22</v>
      </c>
      <c r="C22" s="4" t="s">
        <v>119</v>
      </c>
      <c r="D22" s="8">
        <v>5.7000000000000002E-2</v>
      </c>
      <c r="E22" s="23">
        <v>5.5574699999999998E-2</v>
      </c>
      <c r="W22" s="7">
        <v>7.2535699999999995E-2</v>
      </c>
      <c r="Y22" s="11">
        <v>6.9642399999999993E-2</v>
      </c>
    </row>
    <row r="23" spans="1:25" x14ac:dyDescent="0.25">
      <c r="A23" s="101"/>
      <c r="B23" s="4" t="s">
        <v>23</v>
      </c>
      <c r="C23" s="4" t="s">
        <v>119</v>
      </c>
      <c r="D23" s="8">
        <v>5.8000000000000003E-2</v>
      </c>
      <c r="E23" s="23">
        <v>5.7721399999999999E-2</v>
      </c>
      <c r="W23" s="7">
        <v>6.2041699999999998E-2</v>
      </c>
      <c r="Y23" s="11">
        <v>5.9856300000000001E-2</v>
      </c>
    </row>
    <row r="24" spans="1:25" x14ac:dyDescent="0.25">
      <c r="A24" s="101"/>
      <c r="B24" s="4" t="s">
        <v>24</v>
      </c>
      <c r="C24" s="4" t="s">
        <v>119</v>
      </c>
      <c r="D24" s="8">
        <v>0.06</v>
      </c>
      <c r="E24" s="23">
        <v>6.1488800000000003E-2</v>
      </c>
      <c r="W24" s="7">
        <v>6.71789E-2</v>
      </c>
      <c r="Y24" s="11">
        <v>5.1822899999999998E-2</v>
      </c>
    </row>
    <row r="25" spans="1:25" x14ac:dyDescent="0.25">
      <c r="A25" s="101"/>
      <c r="B25" s="4" t="s">
        <v>25</v>
      </c>
      <c r="C25" s="4" t="s">
        <v>119</v>
      </c>
      <c r="D25" s="8">
        <v>5.5E-2</v>
      </c>
      <c r="E25" s="23">
        <v>5.6281499999999998E-2</v>
      </c>
      <c r="W25" s="7">
        <v>4.3512599999999999E-2</v>
      </c>
      <c r="Y25" s="11">
        <v>5.6701300000000003E-2</v>
      </c>
    </row>
    <row r="26" spans="1:25" x14ac:dyDescent="0.25">
      <c r="A26" s="101"/>
      <c r="B26" s="4" t="s">
        <v>26</v>
      </c>
      <c r="C26" s="4" t="s">
        <v>119</v>
      </c>
      <c r="D26" s="8">
        <v>5.1999999999999998E-2</v>
      </c>
      <c r="E26" s="23">
        <v>5.37575E-2</v>
      </c>
      <c r="W26" s="7">
        <v>5.5411599999999998E-2</v>
      </c>
      <c r="Y26" s="11">
        <v>5.3780099999999997E-2</v>
      </c>
    </row>
    <row r="27" spans="1:25" x14ac:dyDescent="0.25">
      <c r="A27" s="101"/>
      <c r="B27" s="4" t="s">
        <v>27</v>
      </c>
      <c r="C27" s="4" t="s">
        <v>119</v>
      </c>
      <c r="D27" s="8">
        <v>5.5E-2</v>
      </c>
      <c r="E27" s="23">
        <v>5.6674700000000001E-2</v>
      </c>
      <c r="W27" s="7">
        <v>4.9923200000000001E-2</v>
      </c>
      <c r="Y27" s="11">
        <v>5.6204700000000003E-2</v>
      </c>
    </row>
    <row r="28" spans="1:25" x14ac:dyDescent="0.25">
      <c r="A28" s="101"/>
      <c r="B28" s="4" t="s">
        <v>28</v>
      </c>
      <c r="C28" s="4" t="s">
        <v>119</v>
      </c>
      <c r="D28" s="8">
        <v>5.6000000000000001E-2</v>
      </c>
      <c r="E28" s="23">
        <v>5.7232600000000002E-2</v>
      </c>
      <c r="W28" s="7">
        <v>4.8254699999999998E-2</v>
      </c>
      <c r="Y28" s="11">
        <v>6.27191E-2</v>
      </c>
    </row>
    <row r="29" spans="1:25" x14ac:dyDescent="0.25">
      <c r="A29" s="101"/>
      <c r="B29" s="4" t="s">
        <v>29</v>
      </c>
      <c r="C29" s="4" t="s">
        <v>119</v>
      </c>
      <c r="D29" s="8">
        <v>6.0999999999999999E-2</v>
      </c>
      <c r="E29" s="23">
        <v>5.8359099999999997E-2</v>
      </c>
      <c r="W29" s="7">
        <v>6.6081200000000007E-2</v>
      </c>
      <c r="Y29" s="11">
        <v>6.9730100000000003E-2</v>
      </c>
    </row>
    <row r="30" spans="1:25" x14ac:dyDescent="0.25">
      <c r="A30" s="101"/>
      <c r="B30" s="4" t="s">
        <v>30</v>
      </c>
      <c r="C30" s="4" t="s">
        <v>119</v>
      </c>
      <c r="D30" s="8">
        <v>7.3999999999999996E-2</v>
      </c>
      <c r="E30" s="23">
        <v>7.0357100000000006E-2</v>
      </c>
      <c r="W30" s="7">
        <v>7.6575199999999996E-2</v>
      </c>
      <c r="Y30" s="11">
        <v>5.9827100000000001E-2</v>
      </c>
    </row>
    <row r="31" spans="1:25" x14ac:dyDescent="0.25">
      <c r="A31" s="101"/>
      <c r="B31" s="4" t="s">
        <v>31</v>
      </c>
      <c r="C31" s="4" t="s">
        <v>119</v>
      </c>
      <c r="D31" s="8">
        <v>8.4000000000000005E-2</v>
      </c>
      <c r="E31" s="23">
        <v>8.2631499999999997E-2</v>
      </c>
      <c r="W31" s="7">
        <v>6.1997799999999999E-2</v>
      </c>
      <c r="Y31" s="11">
        <v>8.0801600000000001E-2</v>
      </c>
    </row>
    <row r="32" spans="1:25" x14ac:dyDescent="0.25">
      <c r="A32" s="101"/>
      <c r="B32" s="4" t="s">
        <v>32</v>
      </c>
      <c r="C32" s="4" t="s">
        <v>119</v>
      </c>
      <c r="D32" s="8">
        <v>0.08</v>
      </c>
      <c r="E32" s="23">
        <v>8.11809E-2</v>
      </c>
      <c r="W32" s="7">
        <v>8.3249199999999995E-2</v>
      </c>
      <c r="Y32" s="11">
        <v>7.6536599999999996E-2</v>
      </c>
    </row>
    <row r="33" spans="1:43" x14ac:dyDescent="0.25">
      <c r="A33" s="101"/>
      <c r="B33" s="4" t="s">
        <v>33</v>
      </c>
      <c r="C33" s="4" t="s">
        <v>119</v>
      </c>
      <c r="D33" s="8">
        <v>7.1999999999999995E-2</v>
      </c>
      <c r="E33" s="23">
        <v>7.21744E-2</v>
      </c>
      <c r="W33" s="7">
        <v>6.8496199999999993E-2</v>
      </c>
      <c r="Y33" s="11">
        <v>6.95548E-2</v>
      </c>
    </row>
    <row r="34" spans="1:43" x14ac:dyDescent="0.25">
      <c r="A34" s="101"/>
      <c r="B34" s="4" t="s">
        <v>34</v>
      </c>
      <c r="C34" s="4" t="s">
        <v>119</v>
      </c>
      <c r="D34" s="8">
        <v>5.7000000000000002E-2</v>
      </c>
      <c r="E34" s="23">
        <v>5.6052999999999999E-2</v>
      </c>
      <c r="W34" s="7">
        <v>5.5104300000000002E-2</v>
      </c>
      <c r="Y34" s="11">
        <v>5.7840599999999999E-2</v>
      </c>
    </row>
    <row r="35" spans="1:43" x14ac:dyDescent="0.25">
      <c r="A35" s="101"/>
      <c r="B35" s="4" t="s">
        <v>35</v>
      </c>
      <c r="C35" s="4" t="s">
        <v>119</v>
      </c>
      <c r="D35" s="8">
        <v>4.2000000000000003E-2</v>
      </c>
      <c r="E35" s="23">
        <v>4.1568099999999997E-2</v>
      </c>
      <c r="W35" s="7">
        <v>4.1097700000000001E-2</v>
      </c>
      <c r="Y35" s="11">
        <v>3.8063800000000002E-2</v>
      </c>
    </row>
    <row r="36" spans="1:43" x14ac:dyDescent="0.25">
      <c r="A36" s="101"/>
      <c r="B36" s="4" t="s">
        <v>36</v>
      </c>
      <c r="C36" s="4" t="s">
        <v>119</v>
      </c>
      <c r="D36" s="8">
        <v>3.1E-2</v>
      </c>
      <c r="E36" s="23">
        <v>3.1530799999999998E-2</v>
      </c>
      <c r="W36" s="7">
        <v>3.6619100000000002E-2</v>
      </c>
      <c r="Y36" s="11">
        <v>3.0293299999999999E-2</v>
      </c>
    </row>
    <row r="37" spans="1:43" x14ac:dyDescent="0.25">
      <c r="A37" s="101"/>
      <c r="B37" s="4" t="s">
        <v>37</v>
      </c>
      <c r="C37" s="4" t="s">
        <v>119</v>
      </c>
      <c r="D37" s="8">
        <v>2.5999999999999999E-2</v>
      </c>
      <c r="E37" s="23">
        <v>2.6807000000000001E-2</v>
      </c>
      <c r="W37" s="7">
        <v>3.34138E-2</v>
      </c>
      <c r="Y37" s="11">
        <v>2.5531700000000001E-2</v>
      </c>
    </row>
    <row r="38" spans="1:43" x14ac:dyDescent="0.25">
      <c r="A38" s="101"/>
      <c r="B38" s="4" t="s">
        <v>38</v>
      </c>
      <c r="C38" s="4" t="s">
        <v>119</v>
      </c>
      <c r="D38" s="8">
        <v>3.1E-2</v>
      </c>
      <c r="E38" s="23">
        <v>3.3193899999999998E-2</v>
      </c>
      <c r="W38" s="7">
        <v>2.4237100000000001E-2</v>
      </c>
      <c r="Y38" s="11">
        <v>3.2075300000000001E-2</v>
      </c>
    </row>
    <row r="39" spans="1:43" x14ac:dyDescent="0.25">
      <c r="A39" s="101" t="s">
        <v>39</v>
      </c>
      <c r="B39" s="4" t="s">
        <v>40</v>
      </c>
      <c r="C39" s="4" t="s">
        <v>120</v>
      </c>
      <c r="D39" s="8">
        <v>0.05</v>
      </c>
      <c r="E39" s="23">
        <v>2.6059700000000002E-2</v>
      </c>
      <c r="H39" s="23"/>
      <c r="I39" s="23"/>
      <c r="J39" s="23"/>
      <c r="K39" s="23"/>
      <c r="L39" s="23"/>
      <c r="W39" s="7">
        <v>3.3890700000000003E-2</v>
      </c>
      <c r="Y39" s="11">
        <v>5.1183300000000001E-2</v>
      </c>
    </row>
    <row r="40" spans="1:43" x14ac:dyDescent="0.25">
      <c r="A40" s="101"/>
      <c r="B40" s="4" t="s">
        <v>41</v>
      </c>
      <c r="C40" s="4" t="s">
        <v>120</v>
      </c>
      <c r="D40" s="8">
        <v>0.84799999999999998</v>
      </c>
      <c r="E40" s="23">
        <v>0.7347764</v>
      </c>
      <c r="W40" s="7">
        <v>0.90566329999999995</v>
      </c>
      <c r="Y40" s="11">
        <v>0.88336320000000002</v>
      </c>
    </row>
    <row r="41" spans="1:43" x14ac:dyDescent="0.25">
      <c r="A41" s="101"/>
      <c r="B41" s="4" t="s">
        <v>42</v>
      </c>
      <c r="C41" s="4" t="s">
        <v>120</v>
      </c>
      <c r="D41" s="8">
        <v>3.7999999999999999E-2</v>
      </c>
      <c r="E41" s="23">
        <v>7.3658500000000002E-2</v>
      </c>
      <c r="W41" s="7">
        <v>2.45931E-2</v>
      </c>
      <c r="Y41" s="11">
        <v>1.6330000000000001E-2</v>
      </c>
    </row>
    <row r="42" spans="1:43" x14ac:dyDescent="0.25">
      <c r="A42" s="101"/>
      <c r="B42" s="4" t="s">
        <v>43</v>
      </c>
      <c r="C42" s="4" t="s">
        <v>120</v>
      </c>
      <c r="D42" s="8">
        <v>4.4999999999999998E-2</v>
      </c>
      <c r="E42" s="23">
        <v>0.13848849999999999</v>
      </c>
      <c r="W42" s="7">
        <v>1.7123699999999999E-2</v>
      </c>
      <c r="Y42" s="11">
        <v>3.9965599999999997E-2</v>
      </c>
    </row>
    <row r="43" spans="1:43" x14ac:dyDescent="0.25">
      <c r="A43" s="101"/>
      <c r="B43" s="4" t="s">
        <v>44</v>
      </c>
      <c r="C43" s="4" t="s">
        <v>120</v>
      </c>
      <c r="D43" s="8">
        <v>1.9E-2</v>
      </c>
      <c r="E43" s="23">
        <v>2.7016999999999999E-2</v>
      </c>
      <c r="W43" s="7">
        <v>1.8729099999999999E-2</v>
      </c>
      <c r="Y43" s="11">
        <v>9.1579000000000001E-3</v>
      </c>
    </row>
    <row r="44" spans="1:43" x14ac:dyDescent="0.25">
      <c r="A44" s="101" t="s">
        <v>45</v>
      </c>
      <c r="B44" s="4" t="s">
        <v>46</v>
      </c>
      <c r="C44" s="4" t="s">
        <v>119</v>
      </c>
      <c r="D44" s="6">
        <v>307319</v>
      </c>
      <c r="E44" s="24">
        <v>178312</v>
      </c>
      <c r="F44" s="4">
        <v>4648</v>
      </c>
      <c r="G44" s="4">
        <v>233</v>
      </c>
      <c r="H44" s="4">
        <v>14180</v>
      </c>
      <c r="I44" s="4">
        <v>4679</v>
      </c>
      <c r="J44" s="4">
        <v>18046</v>
      </c>
      <c r="K44" s="4">
        <v>19473</v>
      </c>
      <c r="L44" s="4">
        <v>9508</v>
      </c>
      <c r="M44" s="4">
        <v>9722</v>
      </c>
      <c r="N44" s="4">
        <v>5043</v>
      </c>
      <c r="O44" s="4">
        <v>5790</v>
      </c>
      <c r="P44" s="4">
        <v>17990</v>
      </c>
      <c r="Q44" s="4">
        <v>12705</v>
      </c>
      <c r="R44" s="4">
        <v>7798</v>
      </c>
      <c r="S44" s="4">
        <v>6823</v>
      </c>
      <c r="T44" s="4">
        <v>7482</v>
      </c>
      <c r="U44" s="4">
        <v>8336</v>
      </c>
      <c r="V44" s="4">
        <v>25856</v>
      </c>
      <c r="W44" s="4">
        <v>22075</v>
      </c>
      <c r="X44" s="4">
        <v>17082</v>
      </c>
      <c r="Y44" s="4">
        <v>33251</v>
      </c>
      <c r="Z44" s="4">
        <v>12619</v>
      </c>
      <c r="AA44" s="4">
        <v>6152</v>
      </c>
      <c r="AB44" s="4"/>
      <c r="AC44" s="4">
        <v>1121</v>
      </c>
      <c r="AD44" s="4">
        <v>13483</v>
      </c>
      <c r="AE44" s="4">
        <v>10566</v>
      </c>
      <c r="AF44" s="4">
        <v>49</v>
      </c>
      <c r="AG44" s="4">
        <v>10264</v>
      </c>
      <c r="AH44" s="4">
        <v>1000</v>
      </c>
      <c r="AI44" s="4">
        <v>3407</v>
      </c>
      <c r="AJ44" s="4">
        <v>1540</v>
      </c>
      <c r="AK44" s="4">
        <v>7129</v>
      </c>
      <c r="AL44" s="4">
        <v>1500</v>
      </c>
      <c r="AM44" s="4">
        <v>3189</v>
      </c>
      <c r="AN44" s="4">
        <v>883</v>
      </c>
      <c r="AO44" s="4">
        <v>1751</v>
      </c>
      <c r="AP44" s="4">
        <v>1919</v>
      </c>
      <c r="AQ44" s="4">
        <v>27334</v>
      </c>
    </row>
    <row r="45" spans="1:43" x14ac:dyDescent="0.25">
      <c r="A45" s="101"/>
      <c r="B45" s="4" t="s">
        <v>47</v>
      </c>
      <c r="C45" s="4" t="s">
        <v>119</v>
      </c>
      <c r="D45" s="6">
        <v>319167</v>
      </c>
      <c r="E45" s="24">
        <v>188197</v>
      </c>
      <c r="F45" s="4">
        <v>4803</v>
      </c>
      <c r="G45" s="4">
        <v>237</v>
      </c>
      <c r="H45" s="4">
        <v>14954</v>
      </c>
      <c r="I45" s="4">
        <v>4774</v>
      </c>
      <c r="J45" s="4">
        <v>19524</v>
      </c>
      <c r="K45" s="4">
        <v>21204</v>
      </c>
      <c r="L45" s="4">
        <v>11098</v>
      </c>
      <c r="M45" s="4">
        <v>11129</v>
      </c>
      <c r="N45" s="4">
        <v>4822</v>
      </c>
      <c r="O45" s="4">
        <v>6086</v>
      </c>
      <c r="P45" s="4">
        <v>17708</v>
      </c>
      <c r="Q45" s="4">
        <v>13013</v>
      </c>
      <c r="R45" s="4">
        <v>8497</v>
      </c>
      <c r="S45" s="4">
        <v>7111</v>
      </c>
      <c r="T45" s="4">
        <v>8097</v>
      </c>
      <c r="U45" s="4">
        <v>9245</v>
      </c>
      <c r="V45" s="4">
        <v>25895</v>
      </c>
      <c r="W45" s="4">
        <v>22775</v>
      </c>
      <c r="X45" s="4">
        <v>17589</v>
      </c>
      <c r="Y45" s="4">
        <v>34232</v>
      </c>
      <c r="Z45" s="4">
        <v>12817</v>
      </c>
      <c r="AA45" s="4">
        <v>6259</v>
      </c>
      <c r="AB45" s="4"/>
      <c r="AC45" s="4">
        <v>1094</v>
      </c>
      <c r="AD45" s="4">
        <v>13862</v>
      </c>
      <c r="AE45" s="4">
        <v>10668</v>
      </c>
      <c r="AF45" s="4">
        <v>25</v>
      </c>
      <c r="AG45" s="4">
        <v>10866</v>
      </c>
      <c r="AH45" s="4">
        <v>1081</v>
      </c>
      <c r="AI45" s="4">
        <v>3481</v>
      </c>
      <c r="AJ45" s="4">
        <v>1319</v>
      </c>
      <c r="AK45" s="4">
        <v>7017</v>
      </c>
      <c r="AL45" s="4">
        <v>1301</v>
      </c>
      <c r="AM45" s="4">
        <v>3023</v>
      </c>
      <c r="AN45" s="4">
        <v>963</v>
      </c>
      <c r="AO45" s="4">
        <v>1749</v>
      </c>
      <c r="AP45" s="4">
        <v>1943</v>
      </c>
      <c r="AQ45" s="4">
        <v>28316</v>
      </c>
    </row>
    <row r="46" spans="1:43" x14ac:dyDescent="0.25">
      <c r="A46" s="101"/>
      <c r="B46" s="4" t="s">
        <v>109</v>
      </c>
      <c r="C46" s="4" t="s">
        <v>119</v>
      </c>
      <c r="D46" s="6">
        <v>626486</v>
      </c>
      <c r="E46" s="6">
        <v>366509</v>
      </c>
      <c r="F46" s="6">
        <v>9451</v>
      </c>
      <c r="G46" s="6">
        <v>470</v>
      </c>
      <c r="H46" s="6">
        <v>29134</v>
      </c>
      <c r="I46" s="6">
        <v>9453</v>
      </c>
      <c r="J46" s="6">
        <v>37570</v>
      </c>
      <c r="K46" s="6">
        <v>40677</v>
      </c>
      <c r="L46" s="6">
        <v>20606</v>
      </c>
      <c r="M46" s="6">
        <v>20851</v>
      </c>
      <c r="N46" s="6">
        <v>9865</v>
      </c>
      <c r="O46" s="6">
        <v>11876</v>
      </c>
      <c r="P46" s="6">
        <v>35698</v>
      </c>
      <c r="Q46" s="6">
        <v>25718</v>
      </c>
      <c r="R46" s="6">
        <v>16295</v>
      </c>
      <c r="S46" s="6">
        <v>13934</v>
      </c>
      <c r="T46" s="6">
        <v>15579</v>
      </c>
      <c r="U46" s="6">
        <v>17581</v>
      </c>
      <c r="V46" s="6">
        <v>51751</v>
      </c>
      <c r="W46" s="6">
        <v>44850</v>
      </c>
      <c r="X46" s="6">
        <v>34671</v>
      </c>
      <c r="Y46" s="6">
        <v>67483</v>
      </c>
      <c r="Z46" s="6">
        <v>25436</v>
      </c>
      <c r="AA46" s="6">
        <v>12411</v>
      </c>
      <c r="AC46" s="6">
        <v>2215</v>
      </c>
      <c r="AD46" s="6">
        <v>27345</v>
      </c>
      <c r="AE46" s="6">
        <v>21234</v>
      </c>
      <c r="AF46" s="6">
        <v>74</v>
      </c>
      <c r="AG46" s="6">
        <v>21130</v>
      </c>
      <c r="AH46" s="6">
        <v>2081</v>
      </c>
      <c r="AI46" s="6">
        <v>6888</v>
      </c>
      <c r="AJ46" s="6">
        <v>2859</v>
      </c>
      <c r="AK46" s="6">
        <v>14146</v>
      </c>
      <c r="AL46" s="6">
        <v>2801</v>
      </c>
      <c r="AM46" s="6">
        <v>6212</v>
      </c>
      <c r="AN46" s="6">
        <v>1846</v>
      </c>
      <c r="AO46" s="6">
        <v>3500</v>
      </c>
      <c r="AP46" s="6">
        <v>3862</v>
      </c>
      <c r="AQ46" s="6">
        <v>55650</v>
      </c>
    </row>
    <row r="47" spans="1:43" s="4" customFormat="1" x14ac:dyDescent="0.25">
      <c r="A47" s="5" t="s">
        <v>48</v>
      </c>
      <c r="C47" s="4" t="s">
        <v>121</v>
      </c>
      <c r="D47" s="18">
        <f>54963/626486</f>
        <v>8.7732207902491033E-2</v>
      </c>
      <c r="E47" s="18"/>
    </row>
    <row r="48" spans="1:43" x14ac:dyDescent="0.25">
      <c r="A48" s="5" t="s">
        <v>97</v>
      </c>
      <c r="B48" s="4"/>
      <c r="C48" s="4" t="s">
        <v>122</v>
      </c>
      <c r="D48" s="7">
        <v>3.9459300000000003E-2</v>
      </c>
      <c r="E48" s="11">
        <v>4.0099999999999997E-2</v>
      </c>
      <c r="F48" s="7">
        <v>2.043506921555702E-2</v>
      </c>
      <c r="G48" s="18">
        <v>5.2999999999999999E-2</v>
      </c>
      <c r="H48" s="7">
        <v>2.8935350363921794E-2</v>
      </c>
      <c r="I48" s="7">
        <v>3.0717488789237669E-2</v>
      </c>
      <c r="J48" s="7">
        <v>4.3115399545278099E-2</v>
      </c>
      <c r="K48" s="7">
        <v>5.5011498410893776E-2</v>
      </c>
      <c r="L48" s="7">
        <v>5.5300713557594292E-2</v>
      </c>
      <c r="M48" s="7">
        <v>6.0361556531508528E-2</v>
      </c>
      <c r="N48" s="7">
        <v>4.770602772107016E-2</v>
      </c>
      <c r="O48" s="7">
        <v>2.8011701090328873E-2</v>
      </c>
      <c r="P48" s="7">
        <v>3.4840035221602582E-2</v>
      </c>
      <c r="Q48" s="7">
        <v>5.5092304501140839E-2</v>
      </c>
      <c r="R48" s="7">
        <v>2.4404529480671611E-2</v>
      </c>
      <c r="S48" s="7">
        <v>2.1596173965027648E-2</v>
      </c>
      <c r="T48" s="7">
        <v>5.3073770491803278E-2</v>
      </c>
      <c r="U48" s="7">
        <v>2.0867257704601651E-2</v>
      </c>
      <c r="V48" s="7">
        <v>3.3896585999148021E-2</v>
      </c>
      <c r="W48" s="7">
        <v>1.8365900000000001E-2</v>
      </c>
      <c r="X48" s="7">
        <v>2.3471466358578334E-2</v>
      </c>
      <c r="Y48" s="7">
        <v>3.3704900000000003E-2</v>
      </c>
      <c r="Z48" s="7">
        <v>8.830845771144279E-3</v>
      </c>
      <c r="AA48" s="7">
        <v>2.1677505419376356E-2</v>
      </c>
      <c r="AB48" s="7"/>
      <c r="AC48" s="7">
        <v>9.2592592592592596E-4</v>
      </c>
      <c r="AD48" s="7">
        <v>1.2844244645083299E-2</v>
      </c>
      <c r="AE48" s="7">
        <v>2.1763805951734688E-2</v>
      </c>
      <c r="AF48" s="7">
        <v>0</v>
      </c>
      <c r="AG48" s="7">
        <v>2.1294676330917271E-2</v>
      </c>
      <c r="AH48" s="7">
        <v>6.4082687338501296E-2</v>
      </c>
      <c r="AI48" s="7">
        <v>3.8762113160362613E-2</v>
      </c>
      <c r="AJ48" s="7">
        <v>7.801418439716312E-3</v>
      </c>
      <c r="AK48" s="7">
        <v>1.7857142857142856E-2</v>
      </c>
      <c r="AL48" s="7">
        <v>2.5343953656770456E-3</v>
      </c>
      <c r="AM48" s="7">
        <v>6.0965562695666506E-3</v>
      </c>
      <c r="AN48" s="7">
        <v>1.0356731875719217E-2</v>
      </c>
      <c r="AO48" s="7">
        <v>4.7031158142269254E-3</v>
      </c>
      <c r="AP48" s="7">
        <v>1.0815307820299502E-2</v>
      </c>
      <c r="AQ48" s="7">
        <v>0.10971912361993021</v>
      </c>
    </row>
    <row r="49" spans="1:43" x14ac:dyDescent="0.25">
      <c r="A49" s="21" t="s">
        <v>51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s="4" customFormat="1" x14ac:dyDescent="0.25">
      <c r="A50" s="5" t="s">
        <v>52</v>
      </c>
      <c r="B50" s="4" t="s">
        <v>142</v>
      </c>
      <c r="C50" s="4" t="s">
        <v>154</v>
      </c>
      <c r="D50" s="19">
        <v>734.79898705554501</v>
      </c>
      <c r="E50" s="19">
        <v>757.64559999999994</v>
      </c>
      <c r="F50" s="13">
        <v>635.68631899393267</v>
      </c>
      <c r="G50" s="19">
        <v>812.54359999999997</v>
      </c>
      <c r="H50" s="13">
        <v>601.27366516336565</v>
      </c>
      <c r="I50" s="13">
        <v>811.22775390156335</v>
      </c>
      <c r="J50" s="13">
        <v>623.36960452654682</v>
      </c>
      <c r="K50" s="13">
        <v>722.84934765050059</v>
      </c>
      <c r="L50" s="13">
        <v>750.12060739189405</v>
      </c>
      <c r="M50" s="13">
        <v>1131.2319453829473</v>
      </c>
      <c r="N50" s="13">
        <v>1369.8945392619426</v>
      </c>
      <c r="O50" s="13">
        <v>860.55899588286297</v>
      </c>
      <c r="P50" s="13">
        <v>799.11124096985679</v>
      </c>
      <c r="Q50" s="13">
        <v>784.06273194284188</v>
      </c>
      <c r="R50" s="13">
        <v>858.19075630128452</v>
      </c>
      <c r="S50" s="13">
        <v>1049.1471046193913</v>
      </c>
      <c r="T50" s="13">
        <v>818.82294635131086</v>
      </c>
      <c r="U50" s="13">
        <v>976.41136823106615</v>
      </c>
      <c r="V50" s="13">
        <v>689.18474054644457</v>
      </c>
      <c r="W50" s="19">
        <v>854.82040302774283</v>
      </c>
      <c r="X50" s="13">
        <v>849.42881827122824</v>
      </c>
      <c r="Y50" s="19">
        <v>697.50335063113539</v>
      </c>
      <c r="Z50" s="13">
        <v>561.43055733822462</v>
      </c>
      <c r="AA50" s="13">
        <v>793.04709761586901</v>
      </c>
      <c r="AB50" s="13"/>
      <c r="AC50" s="13">
        <v>559.92783499350969</v>
      </c>
      <c r="AD50" s="13">
        <v>729.77751500711133</v>
      </c>
      <c r="AE50" s="13">
        <v>888.43662385317793</v>
      </c>
      <c r="AF50" s="19">
        <v>0</v>
      </c>
      <c r="AG50" s="13">
        <v>614.87845912369801</v>
      </c>
      <c r="AH50" s="13">
        <v>1030.4138578105351</v>
      </c>
      <c r="AI50" s="13">
        <v>356.77333854072322</v>
      </c>
      <c r="AJ50" s="13">
        <v>630.18484993899426</v>
      </c>
      <c r="AK50" s="13">
        <v>503.97705743412695</v>
      </c>
      <c r="AL50" s="13">
        <v>1124.4955763167634</v>
      </c>
      <c r="AM50" s="13">
        <v>410.52623228224422</v>
      </c>
      <c r="AN50" s="13">
        <v>1258.5760818870601</v>
      </c>
      <c r="AO50" s="13">
        <v>692.72447712339601</v>
      </c>
      <c r="AP50" s="13">
        <v>949.32100097573516</v>
      </c>
      <c r="AQ50" s="13">
        <v>856.9290349817129</v>
      </c>
    </row>
    <row r="51" spans="1:43" x14ac:dyDescent="0.25">
      <c r="A51" s="100" t="s">
        <v>53</v>
      </c>
      <c r="C51" s="6" t="s">
        <v>154</v>
      </c>
      <c r="D51" s="6" t="s">
        <v>133</v>
      </c>
      <c r="E51" s="4" t="s">
        <v>133</v>
      </c>
      <c r="W51" s="6" t="s">
        <v>134</v>
      </c>
      <c r="Y51" s="6" t="s">
        <v>134</v>
      </c>
    </row>
    <row r="52" spans="1:43" x14ac:dyDescent="0.25">
      <c r="A52" s="100"/>
      <c r="C52" s="6" t="s">
        <v>154</v>
      </c>
      <c r="D52" s="6" t="s">
        <v>134</v>
      </c>
      <c r="E52" s="39" t="s">
        <v>134</v>
      </c>
      <c r="W52" s="6" t="s">
        <v>133</v>
      </c>
      <c r="Y52" s="6" t="s">
        <v>133</v>
      </c>
    </row>
    <row r="53" spans="1:43" x14ac:dyDescent="0.25">
      <c r="A53" s="100"/>
      <c r="C53" s="6" t="s">
        <v>154</v>
      </c>
      <c r="D53" s="6" t="s">
        <v>135</v>
      </c>
      <c r="E53" s="39" t="s">
        <v>135</v>
      </c>
      <c r="W53" s="6" t="s">
        <v>135</v>
      </c>
      <c r="Y53" s="6" t="s">
        <v>135</v>
      </c>
    </row>
    <row r="54" spans="1:43" x14ac:dyDescent="0.25">
      <c r="A54" s="100"/>
      <c r="C54" s="6" t="s">
        <v>154</v>
      </c>
      <c r="D54" s="6" t="s">
        <v>136</v>
      </c>
      <c r="E54" s="39" t="s">
        <v>136</v>
      </c>
      <c r="W54" s="6" t="s">
        <v>137</v>
      </c>
      <c r="Y54" s="6" t="s">
        <v>136</v>
      </c>
    </row>
    <row r="55" spans="1:43" x14ac:dyDescent="0.25">
      <c r="A55" s="100"/>
      <c r="C55" s="6" t="s">
        <v>154</v>
      </c>
      <c r="D55" s="6" t="s">
        <v>137</v>
      </c>
      <c r="E55" s="39" t="s">
        <v>137</v>
      </c>
      <c r="W55" s="6" t="s">
        <v>136</v>
      </c>
      <c r="Y55" s="6" t="s">
        <v>137</v>
      </c>
    </row>
    <row r="56" spans="1:43" x14ac:dyDescent="0.25">
      <c r="A56" s="21" t="s">
        <v>54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s="4" customFormat="1" x14ac:dyDescent="0.25">
      <c r="A57" s="5" t="s">
        <v>98</v>
      </c>
      <c r="C57" s="4" t="s">
        <v>123</v>
      </c>
      <c r="D57" s="18">
        <v>0.251</v>
      </c>
      <c r="E57" s="11">
        <v>0.3</v>
      </c>
      <c r="W57" s="11">
        <v>0.33360000000000001</v>
      </c>
      <c r="Y57" s="11">
        <v>0.26879999999999998</v>
      </c>
    </row>
    <row r="58" spans="1:43" x14ac:dyDescent="0.25">
      <c r="A58" s="1" t="s">
        <v>144</v>
      </c>
      <c r="B58" s="6" t="s">
        <v>143</v>
      </c>
      <c r="C58" s="6" t="s">
        <v>154</v>
      </c>
      <c r="D58" s="13">
        <v>35.709243020965744</v>
      </c>
      <c r="E58" s="19">
        <v>38.056620000000002</v>
      </c>
      <c r="F58" s="13">
        <v>14.529370635476058</v>
      </c>
      <c r="G58" s="19">
        <v>575.38199999999995</v>
      </c>
      <c r="H58" s="13">
        <v>19.876874424816489</v>
      </c>
      <c r="I58" s="13">
        <v>23.599217847443146</v>
      </c>
      <c r="J58" s="13">
        <v>26.458588872608878</v>
      </c>
      <c r="K58" s="13">
        <v>31.278021870418431</v>
      </c>
      <c r="L58" s="13">
        <v>19.955203540163893</v>
      </c>
      <c r="M58" s="13">
        <v>86.770048180162988</v>
      </c>
      <c r="N58" s="13">
        <v>87.363007250198123</v>
      </c>
      <c r="O58" s="13">
        <v>61.939620729319685</v>
      </c>
      <c r="P58" s="13">
        <v>33.555473062882001</v>
      </c>
      <c r="Q58" s="13">
        <v>41.707178751203493</v>
      </c>
      <c r="R58" s="13">
        <v>55.007193248371955</v>
      </c>
      <c r="S58" s="13">
        <v>38.552609090493753</v>
      </c>
      <c r="T58" s="13">
        <v>55.403591571728349</v>
      </c>
      <c r="U58" s="13">
        <v>86.137114418787036</v>
      </c>
      <c r="V58" s="13">
        <v>35.771614061021609</v>
      </c>
      <c r="W58" s="13">
        <v>44.584765154238831</v>
      </c>
      <c r="X58" s="13">
        <v>45.36170041844963</v>
      </c>
      <c r="Y58" s="13">
        <v>34.739019627310199</v>
      </c>
      <c r="Z58" s="13">
        <v>24.341488283739423</v>
      </c>
      <c r="AA58" s="13">
        <v>39.916441583760957</v>
      </c>
      <c r="AB58" s="13"/>
      <c r="AC58" s="13">
        <v>0</v>
      </c>
      <c r="AD58" s="13">
        <v>26.800009891174525</v>
      </c>
      <c r="AE58" s="13">
        <v>10.705560884798082</v>
      </c>
      <c r="AF58" s="13">
        <v>0</v>
      </c>
      <c r="AG58" s="13">
        <v>31.991802450664608</v>
      </c>
      <c r="AH58" s="13">
        <v>73.404226367392312</v>
      </c>
      <c r="AI58" s="13">
        <v>15.28192483008808</v>
      </c>
      <c r="AJ58" s="13">
        <v>10.094420435544636</v>
      </c>
      <c r="AK58" s="13">
        <v>24.377797442291474</v>
      </c>
      <c r="AL58" s="13">
        <v>36.543768186192146</v>
      </c>
      <c r="AM58" s="13">
        <v>10.51579075744724</v>
      </c>
      <c r="AN58" s="13">
        <v>72.67408194621872</v>
      </c>
      <c r="AO58" s="13">
        <v>49.852420861753991</v>
      </c>
      <c r="AP58" s="13">
        <v>20.157500751087408</v>
      </c>
      <c r="AQ58" s="13">
        <v>49.69576638130566</v>
      </c>
    </row>
    <row r="59" spans="1:43" s="39" customFormat="1" x14ac:dyDescent="0.25">
      <c r="A59" s="1" t="s">
        <v>183</v>
      </c>
      <c r="C59" s="4" t="s">
        <v>187</v>
      </c>
      <c r="D59" s="40">
        <v>0.1</v>
      </c>
      <c r="E59" s="19"/>
      <c r="F59" s="13"/>
      <c r="G59" s="19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</row>
    <row r="60" spans="1:43" x14ac:dyDescent="0.25">
      <c r="A60" s="1" t="s">
        <v>56</v>
      </c>
      <c r="B60" s="6" t="s">
        <v>110</v>
      </c>
      <c r="C60" s="6" t="s">
        <v>115</v>
      </c>
      <c r="D60" s="13">
        <v>183.72317976778413</v>
      </c>
      <c r="E60" s="19">
        <v>204.63344692763343</v>
      </c>
      <c r="F60" s="13">
        <v>95.228018199132364</v>
      </c>
      <c r="G60" s="39">
        <f>2.12765957446809*100</f>
        <v>212.76595744680898</v>
      </c>
      <c r="H60" s="13">
        <v>102.97247202581174</v>
      </c>
      <c r="I60" s="13">
        <v>148.10113191579393</v>
      </c>
      <c r="J60" s="13">
        <v>138.4083044982699</v>
      </c>
      <c r="K60" s="13">
        <v>206.50490449148168</v>
      </c>
      <c r="L60" s="13">
        <v>126.17684169659323</v>
      </c>
      <c r="M60" s="13">
        <v>441.22584048726685</v>
      </c>
      <c r="N60" s="13">
        <v>212.87379624936645</v>
      </c>
      <c r="O60" s="13">
        <v>227.34927585045472</v>
      </c>
      <c r="P60" s="13">
        <v>165.27536556669841</v>
      </c>
      <c r="Q60" s="13">
        <v>202.19301656427402</v>
      </c>
      <c r="R60" s="13">
        <v>251.61092359619514</v>
      </c>
      <c r="S60" s="13">
        <v>351.65781541553037</v>
      </c>
      <c r="T60" s="13">
        <v>320.9448616727646</v>
      </c>
      <c r="U60" s="13">
        <v>398.15710141630166</v>
      </c>
      <c r="V60" s="13">
        <v>141.0600761337945</v>
      </c>
      <c r="W60" s="13">
        <v>142.69788182831661</v>
      </c>
      <c r="X60" s="13">
        <v>152.86550719621584</v>
      </c>
      <c r="Y60" s="13">
        <v>163.0040158262081</v>
      </c>
      <c r="Z60" s="13">
        <v>110.08020128951092</v>
      </c>
      <c r="AA60" s="13">
        <v>249.77842236725488</v>
      </c>
      <c r="AB60" s="13"/>
      <c r="AC60" s="13">
        <v>45.146726862302486</v>
      </c>
      <c r="AD60" s="13">
        <v>160.9069299689157</v>
      </c>
      <c r="AE60" s="13">
        <v>47.094282754073653</v>
      </c>
      <c r="AF60" s="13">
        <v>0</v>
      </c>
      <c r="AG60" s="13">
        <v>108.84997633696165</v>
      </c>
      <c r="AH60" s="13">
        <v>192.21528111484864</v>
      </c>
      <c r="AI60" s="13">
        <v>58.072009291521489</v>
      </c>
      <c r="AJ60" s="13">
        <v>34.977264777894369</v>
      </c>
      <c r="AK60" s="13">
        <v>134.3135868796833</v>
      </c>
      <c r="AL60" s="13">
        <v>107.10460549803642</v>
      </c>
      <c r="AM60" s="13">
        <v>96.587250482936255</v>
      </c>
      <c r="AN60" s="13">
        <v>216.68472372697724</v>
      </c>
      <c r="AO60" s="13">
        <v>114.28571428571431</v>
      </c>
      <c r="AP60" s="13">
        <v>181.25323666494043</v>
      </c>
      <c r="AQ60" s="13">
        <v>282.1203953279425</v>
      </c>
    </row>
    <row r="61" spans="1:43" s="39" customFormat="1" x14ac:dyDescent="0.25">
      <c r="A61" s="1" t="s">
        <v>184</v>
      </c>
      <c r="C61" s="39" t="s">
        <v>125</v>
      </c>
      <c r="D61" s="8">
        <v>0.3019</v>
      </c>
      <c r="E61" s="19"/>
      <c r="F61" s="13"/>
      <c r="G61" s="19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</row>
    <row r="62" spans="1:43" x14ac:dyDescent="0.25">
      <c r="A62" s="1" t="s">
        <v>57</v>
      </c>
      <c r="B62" s="6" t="s">
        <v>110</v>
      </c>
      <c r="C62" s="6" t="s">
        <v>115</v>
      </c>
      <c r="D62" s="13">
        <v>358.02875084199803</v>
      </c>
      <c r="E62" s="19">
        <v>402.99146814948614</v>
      </c>
      <c r="F62" s="13">
        <v>285.68405459739711</v>
      </c>
      <c r="G62" s="19">
        <v>0</v>
      </c>
      <c r="H62" s="13">
        <v>295.18775314066039</v>
      </c>
      <c r="I62" s="13">
        <v>433.72474346768223</v>
      </c>
      <c r="J62" s="13">
        <v>364.65264838967266</v>
      </c>
      <c r="K62" s="13">
        <v>449.88568478501367</v>
      </c>
      <c r="L62" s="13">
        <v>402.79530233912453</v>
      </c>
      <c r="M62" s="13">
        <v>853.67608268188576</v>
      </c>
      <c r="N62" s="13">
        <v>506.84237202230105</v>
      </c>
      <c r="O62" s="13">
        <v>429.43752105085889</v>
      </c>
      <c r="P62" s="13">
        <v>366.96733710572016</v>
      </c>
      <c r="Q62" s="13">
        <v>377.16774243720351</v>
      </c>
      <c r="R62" s="13">
        <v>423.44277385701139</v>
      </c>
      <c r="S62" s="13">
        <v>488.01492751542986</v>
      </c>
      <c r="T62" s="13">
        <v>417.22832017459399</v>
      </c>
      <c r="U62" s="13">
        <v>500.54035606620789</v>
      </c>
      <c r="V62" s="13">
        <v>237.67656663639349</v>
      </c>
      <c r="W62" s="13">
        <v>312.15161649944258</v>
      </c>
      <c r="X62" s="13">
        <v>346.11058233105479</v>
      </c>
      <c r="Y62" s="13">
        <v>243.02416904998299</v>
      </c>
      <c r="Z62" s="13">
        <v>157.25743041358703</v>
      </c>
      <c r="AA62" s="13">
        <v>217.54894851341552</v>
      </c>
      <c r="AB62" s="13"/>
      <c r="AC62" s="13">
        <v>90.293453724604973</v>
      </c>
      <c r="AD62" s="13">
        <v>449.80800877674164</v>
      </c>
      <c r="AE62" s="13">
        <v>117.73570688518413</v>
      </c>
      <c r="AF62" s="13">
        <v>1351.3513513513515</v>
      </c>
      <c r="AG62" s="13">
        <v>132.51301467108377</v>
      </c>
      <c r="AH62" s="13">
        <v>192.21528111484864</v>
      </c>
      <c r="AI62" s="13">
        <v>130.66202090592336</v>
      </c>
      <c r="AJ62" s="13">
        <v>174.88632388947184</v>
      </c>
      <c r="AK62" s="13">
        <v>254.48890145624205</v>
      </c>
      <c r="AL62" s="13">
        <v>571.22456265619417</v>
      </c>
      <c r="AM62" s="13">
        <v>128.78300064391499</v>
      </c>
      <c r="AN62" s="13">
        <v>487.54062838569877</v>
      </c>
      <c r="AO62" s="13">
        <v>400</v>
      </c>
      <c r="AP62" s="13">
        <v>388.39979285344384</v>
      </c>
      <c r="AQ62" s="13">
        <v>494.1599281221923</v>
      </c>
    </row>
    <row r="63" spans="1:43" x14ac:dyDescent="0.25">
      <c r="A63" s="1" t="s">
        <v>58</v>
      </c>
      <c r="B63" s="6" t="s">
        <v>149</v>
      </c>
      <c r="C63" s="6" t="s">
        <v>154</v>
      </c>
      <c r="D63" s="13">
        <v>72.160929999999993</v>
      </c>
      <c r="E63" s="19">
        <v>75.330920000000006</v>
      </c>
      <c r="F63" s="13">
        <v>94.224689999999995</v>
      </c>
      <c r="G63" s="19">
        <v>0</v>
      </c>
      <c r="H63" s="13">
        <v>62.620379999999997</v>
      </c>
      <c r="I63" s="13">
        <v>88.068299999999994</v>
      </c>
      <c r="J63" s="13">
        <v>64.237099999999998</v>
      </c>
      <c r="K63" s="13">
        <v>74.889009999999999</v>
      </c>
      <c r="L63" s="13">
        <v>56.941339999999997</v>
      </c>
      <c r="M63" s="13">
        <v>119.33150000000001</v>
      </c>
      <c r="N63" s="13">
        <v>104.5097</v>
      </c>
      <c r="O63" s="13">
        <v>72.844710000000006</v>
      </c>
      <c r="P63" s="13">
        <v>74.184049999999999</v>
      </c>
      <c r="Q63" s="13">
        <v>84.162800000000004</v>
      </c>
      <c r="R63" s="13">
        <v>86.104380000000006</v>
      </c>
      <c r="S63" s="13">
        <v>110.5068</v>
      </c>
      <c r="T63" s="13">
        <v>99.33005</v>
      </c>
      <c r="U63" s="13">
        <v>90.406899999999993</v>
      </c>
      <c r="V63" s="13">
        <v>62.774250000000002</v>
      </c>
      <c r="W63" s="13">
        <v>66.846729999999994</v>
      </c>
      <c r="X63" s="13">
        <v>73.462810000000005</v>
      </c>
      <c r="Y63" s="13">
        <v>61.628070000000001</v>
      </c>
      <c r="Z63" s="13">
        <v>60.61562</v>
      </c>
      <c r="AA63" s="13">
        <v>73.698880000000003</v>
      </c>
      <c r="AB63" s="13"/>
      <c r="AC63" s="13">
        <v>65.188509999999994</v>
      </c>
      <c r="AD63" s="13">
        <v>81.356219999999993</v>
      </c>
      <c r="AE63" s="13">
        <v>80.095439999999996</v>
      </c>
      <c r="AF63" s="13">
        <v>0</v>
      </c>
      <c r="AG63" s="13">
        <v>58.823569999999997</v>
      </c>
      <c r="AH63" s="13">
        <v>27.24334</v>
      </c>
      <c r="AI63" s="13">
        <v>26.793209999999998</v>
      </c>
      <c r="AJ63" s="13">
        <v>44.804270000000002</v>
      </c>
      <c r="AK63" s="13">
        <v>52.234450000000002</v>
      </c>
      <c r="AL63" s="13">
        <v>115.99039999999999</v>
      </c>
      <c r="AM63" s="13">
        <v>35.07846</v>
      </c>
      <c r="AN63" s="13">
        <v>99.039720000000003</v>
      </c>
      <c r="AO63" s="13">
        <v>129.01570000000001</v>
      </c>
      <c r="AP63" s="13">
        <v>73.227170000000001</v>
      </c>
      <c r="AQ63" s="13">
        <v>81.041560000000004</v>
      </c>
    </row>
    <row r="64" spans="1:43" s="4" customFormat="1" x14ac:dyDescent="0.25">
      <c r="A64" s="5" t="s">
        <v>99</v>
      </c>
      <c r="B64" s="4" t="s">
        <v>105</v>
      </c>
      <c r="C64" s="4" t="s">
        <v>124</v>
      </c>
      <c r="D64" s="11">
        <v>0.75160000000000005</v>
      </c>
      <c r="E64" s="11">
        <v>0.76419999999999999</v>
      </c>
      <c r="W64" s="11">
        <v>0.80169999999999997</v>
      </c>
      <c r="Y64" s="11">
        <v>0.8</v>
      </c>
      <c r="AC64" s="11"/>
      <c r="AD64" s="11"/>
      <c r="AE64" s="11"/>
      <c r="AF64" s="11"/>
      <c r="AG64" s="11"/>
      <c r="AH64" s="11"/>
    </row>
    <row r="65" spans="1:43" s="4" customFormat="1" x14ac:dyDescent="0.25">
      <c r="A65" s="5" t="s">
        <v>100</v>
      </c>
      <c r="B65" s="4" t="s">
        <v>106</v>
      </c>
      <c r="C65" s="4" t="s">
        <v>124</v>
      </c>
      <c r="D65" s="11">
        <v>0.68189999999999995</v>
      </c>
      <c r="E65" s="11">
        <v>0.6885</v>
      </c>
      <c r="W65" s="11">
        <v>0.70640000000000003</v>
      </c>
      <c r="Y65" s="11">
        <v>0.63370000000000004</v>
      </c>
      <c r="AC65" s="11"/>
      <c r="AD65" s="11"/>
      <c r="AE65" s="11"/>
      <c r="AF65" s="11"/>
      <c r="AG65" s="11"/>
      <c r="AH65" s="11"/>
    </row>
    <row r="66" spans="1:43" s="4" customFormat="1" x14ac:dyDescent="0.25">
      <c r="A66" s="5" t="s">
        <v>59</v>
      </c>
      <c r="B66" s="4" t="s">
        <v>104</v>
      </c>
      <c r="C66" s="4" t="s">
        <v>123</v>
      </c>
      <c r="D66" s="18">
        <v>0.14000000000000001</v>
      </c>
      <c r="E66" s="11">
        <v>0.154</v>
      </c>
      <c r="W66" s="11">
        <v>0.23719999999999999</v>
      </c>
      <c r="Y66" s="11">
        <v>0.13139999999999999</v>
      </c>
    </row>
    <row r="67" spans="1:43" s="4" customFormat="1" x14ac:dyDescent="0.25">
      <c r="A67" s="5" t="s">
        <v>101</v>
      </c>
      <c r="B67" s="4" t="s">
        <v>116</v>
      </c>
      <c r="C67" s="4" t="s">
        <v>125</v>
      </c>
      <c r="D67" s="11">
        <v>0.17749999999999999</v>
      </c>
      <c r="E67" s="11">
        <v>0.33489999999999998</v>
      </c>
      <c r="W67" s="11">
        <v>0.08</v>
      </c>
      <c r="Y67" s="11">
        <v>0.20019999999999999</v>
      </c>
      <c r="AC67" s="11"/>
      <c r="AD67" s="11"/>
      <c r="AE67" s="11"/>
      <c r="AF67" s="11"/>
      <c r="AG67" s="11"/>
      <c r="AH67" s="11"/>
    </row>
    <row r="68" spans="1:43" s="4" customFormat="1" x14ac:dyDescent="0.25">
      <c r="A68" s="5" t="s">
        <v>185</v>
      </c>
      <c r="B68" s="4" t="s">
        <v>186</v>
      </c>
      <c r="C68" s="4" t="s">
        <v>187</v>
      </c>
      <c r="D68" s="42">
        <v>0.19</v>
      </c>
      <c r="E68" s="11"/>
      <c r="W68" s="11"/>
      <c r="Y68" s="11"/>
      <c r="AC68" s="11"/>
      <c r="AD68" s="11"/>
      <c r="AE68" s="11"/>
      <c r="AF68" s="11"/>
      <c r="AG68" s="11"/>
      <c r="AH68" s="11"/>
    </row>
    <row r="69" spans="1:43" x14ac:dyDescent="0.25">
      <c r="A69" s="21" t="s">
        <v>60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1" t="s">
        <v>61</v>
      </c>
      <c r="B70" s="6" t="s">
        <v>130</v>
      </c>
      <c r="C70" s="6" t="s">
        <v>154</v>
      </c>
      <c r="D70" s="13">
        <v>3.3064682785699526</v>
      </c>
      <c r="E70" s="19">
        <v>4.0111826911389326</v>
      </c>
      <c r="F70" s="13">
        <v>5.4347826086956523</v>
      </c>
      <c r="G70" s="19">
        <v>0</v>
      </c>
      <c r="H70" s="13">
        <v>0</v>
      </c>
      <c r="I70" s="13">
        <v>0</v>
      </c>
      <c r="J70" s="13">
        <v>2.5974025974025974</v>
      </c>
      <c r="K70" s="13">
        <v>1.8099547511312217</v>
      </c>
      <c r="L70" s="13">
        <v>1.8587360594795539</v>
      </c>
      <c r="M70" s="13">
        <v>3.8610038610038613</v>
      </c>
      <c r="N70" s="13">
        <v>16.778523489932887</v>
      </c>
      <c r="O70" s="13">
        <v>0</v>
      </c>
      <c r="P70" s="13">
        <v>5.8997050147492622</v>
      </c>
      <c r="Q70" s="13">
        <v>3.694581280788177</v>
      </c>
      <c r="R70" s="13">
        <v>5.7471264367816088</v>
      </c>
      <c r="S70" s="13">
        <v>2.770083102493075</v>
      </c>
      <c r="T70" s="13">
        <v>10.610079575596817</v>
      </c>
      <c r="U70" s="13">
        <v>4.8780487804878048</v>
      </c>
      <c r="V70" s="13">
        <v>3.8809831824062098</v>
      </c>
      <c r="W70" s="13">
        <v>4.8209366391184574</v>
      </c>
      <c r="X70" s="13">
        <v>3.6003600360036003</v>
      </c>
      <c r="Y70" s="13">
        <v>2.4838549428713361</v>
      </c>
      <c r="Z70" s="13">
        <v>0</v>
      </c>
      <c r="AA70" s="13">
        <v>0</v>
      </c>
      <c r="AB70" s="13"/>
      <c r="AC70" s="13">
        <v>0</v>
      </c>
      <c r="AD70" s="13">
        <v>3.8095238095238093</v>
      </c>
      <c r="AE70" s="13">
        <v>0</v>
      </c>
      <c r="AF70" s="13">
        <v>0</v>
      </c>
      <c r="AG70" s="13">
        <v>0</v>
      </c>
      <c r="AH70" s="13">
        <v>13.698630136986301</v>
      </c>
      <c r="AI70" s="13">
        <v>0</v>
      </c>
      <c r="AJ70" s="13">
        <v>0</v>
      </c>
      <c r="AK70" s="13">
        <v>37.383177570093459</v>
      </c>
      <c r="AL70" s="13">
        <v>0</v>
      </c>
      <c r="AM70" s="13">
        <v>0</v>
      </c>
      <c r="AN70" s="13">
        <v>0</v>
      </c>
      <c r="AO70" s="13">
        <v>0</v>
      </c>
      <c r="AP70" s="13">
        <v>28.571428571428569</v>
      </c>
      <c r="AQ70" s="13">
        <v>1.6583747927031509</v>
      </c>
    </row>
    <row r="71" spans="1:43" x14ac:dyDescent="0.25">
      <c r="A71" s="1" t="s">
        <v>62</v>
      </c>
      <c r="B71" s="6" t="s">
        <v>129</v>
      </c>
      <c r="C71" s="6" t="s">
        <v>154</v>
      </c>
      <c r="D71" s="7">
        <v>0.1122821</v>
      </c>
      <c r="E71" s="11">
        <v>0.12215874559377658</v>
      </c>
      <c r="F71" s="7">
        <v>5.4347800000000002E-2</v>
      </c>
      <c r="G71" s="11">
        <v>0.2</v>
      </c>
      <c r="H71" s="7">
        <v>0.1</v>
      </c>
      <c r="I71" s="7">
        <v>0.10457519999999999</v>
      </c>
      <c r="J71" s="7">
        <v>0.1090909</v>
      </c>
      <c r="K71" s="7">
        <v>0.13212670000000001</v>
      </c>
      <c r="L71" s="7">
        <v>0.1245353</v>
      </c>
      <c r="M71" s="7">
        <v>0.1338481</v>
      </c>
      <c r="N71" s="7">
        <v>0.16442950000000001</v>
      </c>
      <c r="O71" s="7">
        <v>0.1212121</v>
      </c>
      <c r="P71" s="7">
        <v>0.1061947</v>
      </c>
      <c r="Q71" s="7">
        <v>0.1022168</v>
      </c>
      <c r="R71" s="7">
        <v>0.12931029999999999</v>
      </c>
      <c r="S71" s="7">
        <v>0.1191136</v>
      </c>
      <c r="T71" s="7">
        <v>0.15649869999999999</v>
      </c>
      <c r="U71" s="7">
        <v>0.1292683</v>
      </c>
      <c r="V71" s="7">
        <v>0.1228978</v>
      </c>
      <c r="W71" s="7">
        <v>0.1198347</v>
      </c>
      <c r="X71" s="7">
        <v>0.11251129999999999</v>
      </c>
      <c r="Y71" s="7">
        <v>9.5876799999999998E-2</v>
      </c>
      <c r="Z71" s="7">
        <v>8.23353E-2</v>
      </c>
      <c r="AA71" s="7">
        <v>6.7632800000000007E-2</v>
      </c>
      <c r="AB71" s="7"/>
      <c r="AC71" s="7">
        <v>2.5641000000000001E-2</v>
      </c>
      <c r="AD71" s="7">
        <v>0.10285710000000001</v>
      </c>
      <c r="AE71" s="7">
        <v>8.9026900000000006E-2</v>
      </c>
      <c r="AF71" s="11">
        <v>0</v>
      </c>
      <c r="AG71" s="7">
        <v>6.5400799999999995E-2</v>
      </c>
      <c r="AH71" s="7">
        <v>8.2191799999999995E-2</v>
      </c>
      <c r="AI71" s="7">
        <v>0.1172414</v>
      </c>
      <c r="AJ71" s="7">
        <v>0.1111111</v>
      </c>
      <c r="AK71" s="7">
        <v>0.2056075</v>
      </c>
      <c r="AL71" s="7">
        <v>8.4745799999999996E-2</v>
      </c>
      <c r="AM71" s="7">
        <v>9.8360699999999995E-2</v>
      </c>
      <c r="AN71" s="7">
        <v>0.1346154</v>
      </c>
      <c r="AO71" s="7">
        <v>0.1052632</v>
      </c>
      <c r="AP71" s="7">
        <v>0.1142857</v>
      </c>
      <c r="AQ71" s="7">
        <v>0.11387510000000001</v>
      </c>
    </row>
    <row r="72" spans="1:43" x14ac:dyDescent="0.25">
      <c r="A72" s="1" t="s">
        <v>131</v>
      </c>
      <c r="B72" s="6" t="s">
        <v>132</v>
      </c>
      <c r="C72" s="6" t="s">
        <v>154</v>
      </c>
      <c r="D72" s="7">
        <v>0.28860419999999998</v>
      </c>
      <c r="E72" s="11">
        <v>0.3121429</v>
      </c>
      <c r="F72" s="7">
        <v>0.21195649999999999</v>
      </c>
      <c r="G72" s="11">
        <v>0.1</v>
      </c>
      <c r="H72" s="7">
        <v>0.2296137</v>
      </c>
      <c r="I72" s="7">
        <v>0.20529800000000001</v>
      </c>
      <c r="J72" s="7">
        <v>0.19712789999999999</v>
      </c>
      <c r="K72" s="7">
        <v>0.26599630000000002</v>
      </c>
      <c r="L72" s="7">
        <v>0.25280900000000001</v>
      </c>
      <c r="M72" s="7">
        <v>0.4635417</v>
      </c>
      <c r="N72" s="7">
        <v>0.44256760000000001</v>
      </c>
      <c r="O72" s="7">
        <v>0.34615390000000001</v>
      </c>
      <c r="P72" s="7">
        <v>0.27719820000000001</v>
      </c>
      <c r="Q72" s="7">
        <v>0.27490540000000002</v>
      </c>
      <c r="R72" s="7">
        <v>0.33918130000000002</v>
      </c>
      <c r="S72" s="7">
        <v>0.40896359999999998</v>
      </c>
      <c r="T72" s="7">
        <v>0.39247310000000002</v>
      </c>
      <c r="U72" s="7">
        <v>0.3472906</v>
      </c>
      <c r="V72" s="7">
        <v>0.37027379999999999</v>
      </c>
      <c r="W72" s="7">
        <v>0.22913620000000001</v>
      </c>
      <c r="X72" s="7">
        <v>0.2331754</v>
      </c>
      <c r="Y72" s="7">
        <v>0.2044629</v>
      </c>
      <c r="Z72" s="7">
        <v>0.1881804</v>
      </c>
      <c r="AA72" s="7">
        <v>0.1691542</v>
      </c>
      <c r="AB72" s="7"/>
      <c r="AC72" s="7">
        <v>0.3157895</v>
      </c>
      <c r="AD72" s="7">
        <v>0.22692309999999999</v>
      </c>
      <c r="AE72" s="7">
        <v>0.19958419999999999</v>
      </c>
      <c r="AF72" s="11">
        <v>0</v>
      </c>
      <c r="AG72" s="7">
        <v>0.17558889999999999</v>
      </c>
      <c r="AH72" s="7">
        <v>0.38888889999999998</v>
      </c>
      <c r="AI72" s="7">
        <v>0.1549296</v>
      </c>
      <c r="AJ72" s="7">
        <v>0.3333333</v>
      </c>
      <c r="AK72" s="7">
        <v>0.25233640000000002</v>
      </c>
      <c r="AL72" s="7">
        <v>0.17241380000000001</v>
      </c>
      <c r="AM72" s="7">
        <v>0.25619829999999999</v>
      </c>
      <c r="AN72" s="7">
        <v>0.18367349999999999</v>
      </c>
      <c r="AO72" s="7">
        <v>0.2631579</v>
      </c>
      <c r="AP72" s="7">
        <v>0.35294120000000001</v>
      </c>
      <c r="AQ72" s="7">
        <v>0.3625698</v>
      </c>
    </row>
    <row r="73" spans="1:43" x14ac:dyDescent="0.25">
      <c r="A73" s="1" t="s">
        <v>63</v>
      </c>
      <c r="B73" s="6" t="s">
        <v>111</v>
      </c>
      <c r="C73" s="6" t="s">
        <v>115</v>
      </c>
      <c r="D73" s="13">
        <v>88.757007420524133</v>
      </c>
      <c r="E73" s="19">
        <v>77.360318577159546</v>
      </c>
      <c r="F73" s="13">
        <v>0</v>
      </c>
      <c r="G73" s="19">
        <v>0</v>
      </c>
      <c r="H73" s="13">
        <v>113.15801385054087</v>
      </c>
      <c r="I73" s="13">
        <v>69.454090845950816</v>
      </c>
      <c r="J73" s="13">
        <v>39.538193895302868</v>
      </c>
      <c r="K73" s="13">
        <v>37.420948246828573</v>
      </c>
      <c r="L73" s="13">
        <v>61.188276326255895</v>
      </c>
      <c r="M73" s="13">
        <v>91.174325309992696</v>
      </c>
      <c r="N73" s="13">
        <v>261.47208785462158</v>
      </c>
      <c r="O73" s="13">
        <v>112.54924029262803</v>
      </c>
      <c r="P73" s="13">
        <v>40.768070447225732</v>
      </c>
      <c r="Q73" s="13">
        <v>53.236797274275979</v>
      </c>
      <c r="R73" s="13">
        <v>168.74789065136684</v>
      </c>
      <c r="S73" s="13">
        <v>181.6365452729089</v>
      </c>
      <c r="T73" s="13">
        <v>0</v>
      </c>
      <c r="U73" s="13">
        <v>146.89680499449136</v>
      </c>
      <c r="V73" s="13">
        <v>60.390849578471872</v>
      </c>
      <c r="W73" s="13">
        <v>91.343268001148317</v>
      </c>
      <c r="X73" s="13">
        <v>67.408156386922826</v>
      </c>
      <c r="Y73" s="13">
        <v>223.293202582758</v>
      </c>
      <c r="Z73" s="13">
        <v>190.17734036989492</v>
      </c>
      <c r="AA73" s="13">
        <v>353.10734463276833</v>
      </c>
      <c r="AB73" s="13"/>
      <c r="AC73" s="13">
        <v>0</v>
      </c>
      <c r="AD73" s="13">
        <v>85.363077623491918</v>
      </c>
      <c r="AE73" s="13">
        <v>107.56736406174367</v>
      </c>
      <c r="AF73" s="13">
        <v>0</v>
      </c>
      <c r="AG73" s="13">
        <v>51.639555899819257</v>
      </c>
      <c r="AH73" s="13">
        <v>0</v>
      </c>
      <c r="AI73" s="13">
        <v>138.4083044982699</v>
      </c>
      <c r="AJ73" s="13">
        <v>0</v>
      </c>
      <c r="AK73" s="13">
        <v>57.129798903107861</v>
      </c>
      <c r="AL73" s="13">
        <v>0</v>
      </c>
      <c r="AM73" s="13">
        <v>128.73326467559218</v>
      </c>
      <c r="AN73" s="13">
        <v>340.36759700476512</v>
      </c>
      <c r="AO73" s="13">
        <v>0</v>
      </c>
      <c r="AP73" s="13">
        <v>0</v>
      </c>
      <c r="AQ73" s="13">
        <v>87.388579561059657</v>
      </c>
    </row>
    <row r="74" spans="1:43" x14ac:dyDescent="0.25">
      <c r="A74" s="21" t="s">
        <v>64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A75" s="1" t="s">
        <v>145</v>
      </c>
      <c r="B75" s="6" t="s">
        <v>150</v>
      </c>
      <c r="C75" s="6" t="s">
        <v>154</v>
      </c>
      <c r="D75" s="13">
        <v>1.874752</v>
      </c>
      <c r="E75" s="19">
        <v>2.3249339999999998</v>
      </c>
      <c r="F75" s="13">
        <v>5.6271110000000002</v>
      </c>
      <c r="G75" s="19">
        <v>0</v>
      </c>
      <c r="H75" s="13">
        <v>3.1776399999999998</v>
      </c>
      <c r="I75" s="13">
        <v>0</v>
      </c>
      <c r="J75" s="13">
        <v>1.6328590000000001</v>
      </c>
      <c r="K75" s="13">
        <v>1.8566819999999999</v>
      </c>
      <c r="L75" s="13">
        <v>1.547439</v>
      </c>
      <c r="M75" s="13">
        <v>4.5155380000000003</v>
      </c>
      <c r="N75" s="13">
        <v>2.637375</v>
      </c>
      <c r="O75" s="13">
        <v>3.2083460000000001</v>
      </c>
      <c r="P75" s="13">
        <v>2.3193959999999998</v>
      </c>
      <c r="Q75" s="13">
        <v>0</v>
      </c>
      <c r="R75" s="13">
        <v>2.3042210000000001</v>
      </c>
      <c r="S75" s="13">
        <v>0</v>
      </c>
      <c r="T75" s="13">
        <v>6.7402800000000003</v>
      </c>
      <c r="U75" s="13">
        <v>0</v>
      </c>
      <c r="V75" s="13">
        <v>3.580111</v>
      </c>
      <c r="W75" s="13">
        <v>1.1617679999999999</v>
      </c>
      <c r="X75" s="13">
        <v>0</v>
      </c>
      <c r="Y75" s="13">
        <v>1.7548729999999999</v>
      </c>
      <c r="Z75" s="13">
        <v>1.674579</v>
      </c>
      <c r="AA75" s="13">
        <v>6.4911370000000002</v>
      </c>
      <c r="AB75" s="13"/>
      <c r="AC75" s="13">
        <v>0</v>
      </c>
      <c r="AD75" s="13">
        <v>0</v>
      </c>
      <c r="AE75" s="13">
        <v>2.086398</v>
      </c>
      <c r="AF75" s="13">
        <v>0</v>
      </c>
      <c r="AG75" s="13">
        <v>1.3697330000000001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4.5736179999999997</v>
      </c>
      <c r="AQ75" s="13">
        <v>1.1169770000000001</v>
      </c>
    </row>
    <row r="76" spans="1:43" x14ac:dyDescent="0.25">
      <c r="A76" s="1" t="s">
        <v>146</v>
      </c>
      <c r="B76" s="6" t="s">
        <v>151</v>
      </c>
      <c r="C76" s="6" t="s">
        <v>154</v>
      </c>
      <c r="D76" s="13">
        <v>31.07865</v>
      </c>
      <c r="E76" s="19">
        <v>35.302869999999999</v>
      </c>
      <c r="F76" s="13">
        <v>18.134250000000002</v>
      </c>
      <c r="G76" s="19">
        <v>0</v>
      </c>
      <c r="H76" s="13">
        <v>13.72824</v>
      </c>
      <c r="I76" s="13">
        <v>25.016580000000001</v>
      </c>
      <c r="J76" s="13">
        <v>29.13664</v>
      </c>
      <c r="K76" s="13">
        <v>36.320509999999999</v>
      </c>
      <c r="L76" s="13">
        <v>26.499690000000001</v>
      </c>
      <c r="M76" s="13">
        <v>64.882589999999993</v>
      </c>
      <c r="N76" s="13">
        <v>83.637529999999998</v>
      </c>
      <c r="O76" s="13">
        <v>40.178809999999999</v>
      </c>
      <c r="P76" s="13">
        <v>29.360849999999999</v>
      </c>
      <c r="Q76" s="13">
        <v>41.938000000000002</v>
      </c>
      <c r="R76" s="13">
        <v>36.823270000000001</v>
      </c>
      <c r="S76" s="13">
        <v>64.01003</v>
      </c>
      <c r="T76" s="13">
        <v>58.117249999999999</v>
      </c>
      <c r="U76" s="13">
        <v>48.475369999999998</v>
      </c>
      <c r="V76" s="13">
        <v>25.48272</v>
      </c>
      <c r="W76" s="13">
        <v>32.491750000000003</v>
      </c>
      <c r="X76" s="13">
        <v>33.465000000000003</v>
      </c>
      <c r="Y76" s="13">
        <v>27.59609</v>
      </c>
      <c r="Z76" s="13">
        <v>24.714680000000001</v>
      </c>
      <c r="AA76" s="13">
        <v>40.403840000000002</v>
      </c>
      <c r="AB76" s="13"/>
      <c r="AC76" s="13">
        <v>0</v>
      </c>
      <c r="AD76" s="13">
        <v>19.417899999999999</v>
      </c>
      <c r="AE76" s="13">
        <v>12.27073</v>
      </c>
      <c r="AF76" s="13">
        <v>0</v>
      </c>
      <c r="AG76" s="13">
        <v>26.691610000000001</v>
      </c>
      <c r="AH76" s="13">
        <v>15.640980000000001</v>
      </c>
      <c r="AI76" s="13">
        <v>11.74348</v>
      </c>
      <c r="AJ76" s="13">
        <v>22.449829999999999</v>
      </c>
      <c r="AK76" s="13">
        <v>14.60497</v>
      </c>
      <c r="AL76" s="13">
        <v>0</v>
      </c>
      <c r="AM76" s="13">
        <v>0</v>
      </c>
      <c r="AN76" s="13">
        <v>10.014559999999999</v>
      </c>
      <c r="AO76" s="13">
        <v>47.940420000000003</v>
      </c>
      <c r="AP76" s="13">
        <v>35.788969999999999</v>
      </c>
      <c r="AQ76" s="13">
        <v>31.814409999999999</v>
      </c>
    </row>
    <row r="77" spans="1:43" x14ac:dyDescent="0.25">
      <c r="A77" s="1" t="s">
        <v>147</v>
      </c>
      <c r="B77" s="6" t="s">
        <v>152</v>
      </c>
      <c r="C77" s="6" t="s">
        <v>154</v>
      </c>
      <c r="D77" s="13">
        <v>11.293010000000001</v>
      </c>
      <c r="E77" s="19">
        <v>11.568580000000001</v>
      </c>
      <c r="F77" s="13">
        <v>16.241689999999998</v>
      </c>
      <c r="G77" s="19">
        <v>148.54570000000001</v>
      </c>
      <c r="H77" s="13">
        <v>5.3489959999999996</v>
      </c>
      <c r="I77" s="13">
        <v>2.7359360000000001</v>
      </c>
      <c r="J77" s="13">
        <v>12.48812</v>
      </c>
      <c r="K77" s="13">
        <v>12.707100000000001</v>
      </c>
      <c r="L77" s="13">
        <v>7.558783</v>
      </c>
      <c r="M77" s="13">
        <v>13.973509999999999</v>
      </c>
      <c r="N77" s="13">
        <v>18.035360000000001</v>
      </c>
      <c r="O77" s="13">
        <v>16.596050000000002</v>
      </c>
      <c r="P77" s="13">
        <v>15.31575</v>
      </c>
      <c r="Q77" s="13">
        <v>8.6111509999999996</v>
      </c>
      <c r="R77" s="13">
        <v>13.49349</v>
      </c>
      <c r="S77" s="13">
        <v>9.770035</v>
      </c>
      <c r="T77" s="13">
        <v>14.40521</v>
      </c>
      <c r="U77" s="13">
        <v>14.86726</v>
      </c>
      <c r="V77" s="13">
        <v>12.27488</v>
      </c>
      <c r="W77" s="13">
        <v>11.58276</v>
      </c>
      <c r="X77" s="13">
        <v>11.043620000000001</v>
      </c>
      <c r="Y77" s="13">
        <v>10.01351</v>
      </c>
      <c r="Z77" s="13">
        <v>4.765917</v>
      </c>
      <c r="AA77" s="13">
        <v>19.504390000000001</v>
      </c>
      <c r="AB77" s="13"/>
      <c r="AC77" s="13">
        <v>0</v>
      </c>
      <c r="AD77" s="13">
        <v>14.72203</v>
      </c>
      <c r="AE77" s="13">
        <v>8.2486119999999996</v>
      </c>
      <c r="AF77" s="13">
        <v>0</v>
      </c>
      <c r="AG77" s="13">
        <v>7.2211360000000004</v>
      </c>
      <c r="AH77" s="13">
        <v>34.00582</v>
      </c>
      <c r="AI77" s="13">
        <v>15.857989999999999</v>
      </c>
      <c r="AJ77" s="13">
        <v>15.172650000000001</v>
      </c>
      <c r="AK77" s="13">
        <v>19.834769999999999</v>
      </c>
      <c r="AL77" s="13">
        <v>18.764140000000001</v>
      </c>
      <c r="AM77" s="13">
        <v>14.71349</v>
      </c>
      <c r="AN77" s="13">
        <v>34.889710000000001</v>
      </c>
      <c r="AO77" s="13">
        <v>18.877009999999999</v>
      </c>
      <c r="AP77" s="13">
        <v>0</v>
      </c>
      <c r="AQ77" s="13">
        <v>10.611370000000001</v>
      </c>
    </row>
    <row r="78" spans="1:43" x14ac:dyDescent="0.25">
      <c r="A78" s="5" t="s">
        <v>102</v>
      </c>
      <c r="B78" s="6" t="s">
        <v>112</v>
      </c>
      <c r="C78" s="6" t="s">
        <v>113</v>
      </c>
      <c r="D78" s="13">
        <v>24.102693436086362</v>
      </c>
      <c r="E78" s="19">
        <v>28.102989999999998</v>
      </c>
      <c r="F78" s="13">
        <v>21.16178</v>
      </c>
      <c r="G78" s="19">
        <v>0</v>
      </c>
      <c r="H78" s="13">
        <v>24.026910000000001</v>
      </c>
      <c r="I78" s="13">
        <v>10.57865</v>
      </c>
      <c r="J78" s="13">
        <v>13.308490000000001</v>
      </c>
      <c r="K78" s="13">
        <v>44.251049999999999</v>
      </c>
      <c r="L78" s="13">
        <v>19.411819999999999</v>
      </c>
      <c r="M78" s="13">
        <v>57.551200000000001</v>
      </c>
      <c r="N78" s="13">
        <v>50.684240000000003</v>
      </c>
      <c r="O78" s="13">
        <v>25.261030000000002</v>
      </c>
      <c r="P78" s="13">
        <v>25.211500000000001</v>
      </c>
      <c r="Q78" s="13">
        <v>46.659930000000003</v>
      </c>
      <c r="R78" s="13">
        <v>24.547409999999999</v>
      </c>
      <c r="S78" s="13">
        <v>14.35338</v>
      </c>
      <c r="T78" s="13">
        <v>44.932279999999999</v>
      </c>
      <c r="U78" s="13">
        <v>34.127749999999999</v>
      </c>
      <c r="V78" s="13">
        <v>11.59398</v>
      </c>
      <c r="W78" s="13">
        <v>20.066890000000001</v>
      </c>
      <c r="X78" s="13">
        <v>23.07404</v>
      </c>
      <c r="Y78" s="13">
        <v>17.782260000000001</v>
      </c>
      <c r="Z78" s="13">
        <v>23.588619999999999</v>
      </c>
      <c r="AA78" s="13">
        <v>0</v>
      </c>
      <c r="AB78" s="13"/>
      <c r="AC78" s="13">
        <v>0</v>
      </c>
      <c r="AD78" s="13">
        <v>25.59883</v>
      </c>
      <c r="AE78" s="13">
        <v>0</v>
      </c>
      <c r="AF78" s="13">
        <v>0</v>
      </c>
      <c r="AG78" s="13">
        <v>4.7326079999999999</v>
      </c>
      <c r="AH78" s="13">
        <v>0</v>
      </c>
      <c r="AI78" s="13">
        <v>0</v>
      </c>
      <c r="AJ78" s="13">
        <v>0</v>
      </c>
      <c r="AK78" s="13">
        <v>28.276540000000001</v>
      </c>
      <c r="AL78" s="13">
        <v>71.40307</v>
      </c>
      <c r="AM78" s="13">
        <v>32.195749999999997</v>
      </c>
      <c r="AN78" s="13">
        <v>0</v>
      </c>
      <c r="AO78" s="13">
        <v>0</v>
      </c>
      <c r="AP78" s="13">
        <v>0</v>
      </c>
      <c r="AQ78" s="13">
        <v>32.345010000000002</v>
      </c>
    </row>
    <row r="79" spans="1:43" x14ac:dyDescent="0.25">
      <c r="A79" s="5" t="s">
        <v>114</v>
      </c>
      <c r="B79" s="6" t="s">
        <v>153</v>
      </c>
      <c r="C79" s="6" t="s">
        <v>115</v>
      </c>
      <c r="D79" s="13">
        <v>2481.0277172818069</v>
      </c>
      <c r="E79" s="19">
        <v>2836.9913375514775</v>
      </c>
      <c r="F79" s="13">
        <v>2793.2960893854747</v>
      </c>
      <c r="G79" s="19">
        <v>0</v>
      </c>
      <c r="H79" s="13">
        <v>3071.965628356606</v>
      </c>
      <c r="I79" s="13">
        <v>2697.8417266187048</v>
      </c>
      <c r="J79" s="13">
        <v>2568.7409551374817</v>
      </c>
      <c r="K79" s="13">
        <v>2472.5803348085401</v>
      </c>
      <c r="L79" s="13">
        <v>2765.2220154214306</v>
      </c>
      <c r="M79" s="13">
        <v>3741.6166607836212</v>
      </c>
      <c r="N79" s="13">
        <v>2566.2959794696321</v>
      </c>
      <c r="O79" s="13">
        <v>2884.1372451516659</v>
      </c>
      <c r="P79" s="13">
        <v>3797.0644543714106</v>
      </c>
      <c r="Q79" s="13">
        <v>2828.1876031110064</v>
      </c>
      <c r="R79" s="13">
        <v>2675.7188498402556</v>
      </c>
      <c r="S79" s="13">
        <v>3858.3509513742069</v>
      </c>
      <c r="T79" s="13">
        <v>3042.3280423280421</v>
      </c>
      <c r="U79" s="13">
        <v>2357.8947368421054</v>
      </c>
      <c r="V79" s="13">
        <v>2392.4050632911394</v>
      </c>
      <c r="W79" s="13">
        <v>1308.5120733845947</v>
      </c>
      <c r="X79" s="13">
        <v>1499.1181657848324</v>
      </c>
      <c r="Y79" s="13">
        <v>1832.258064516129</v>
      </c>
      <c r="Z79" s="13">
        <v>1046.1852513396275</v>
      </c>
      <c r="AA79" s="13">
        <v>2232.1428571428573</v>
      </c>
      <c r="AB79" s="13"/>
      <c r="AC79" s="13">
        <v>824.17582417582423</v>
      </c>
      <c r="AD79" s="13">
        <v>2618.7150837988829</v>
      </c>
      <c r="AE79" s="13">
        <v>1136.3636363636365</v>
      </c>
      <c r="AF79" s="13">
        <v>7692.3076923076924</v>
      </c>
      <c r="AG79" s="13">
        <v>1543.5501653803749</v>
      </c>
      <c r="AH79" s="13">
        <v>1762.1145374449341</v>
      </c>
      <c r="AI79" s="13">
        <v>960.51227321238002</v>
      </c>
      <c r="AJ79" s="13">
        <v>431.0344827586207</v>
      </c>
      <c r="AK79" s="13">
        <v>1561.1448395490027</v>
      </c>
      <c r="AL79" s="13">
        <v>1391.6500994035787</v>
      </c>
      <c r="AM79" s="13">
        <v>1140.684410646388</v>
      </c>
      <c r="AN79" s="13">
        <v>6225.6809338521398</v>
      </c>
      <c r="AO79" s="13">
        <v>998.75156054931335</v>
      </c>
      <c r="AP79" s="13">
        <v>2448.2109227871938</v>
      </c>
      <c r="AQ79" s="13">
        <v>2834.149755073478</v>
      </c>
    </row>
    <row r="80" spans="1:43" x14ac:dyDescent="0.25">
      <c r="A80" s="21" t="s">
        <v>65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:43" x14ac:dyDescent="0.25">
      <c r="A81" s="1" t="s">
        <v>91</v>
      </c>
      <c r="C81" s="4" t="s">
        <v>126</v>
      </c>
      <c r="D81" s="11">
        <v>6.6338900000000006E-2</v>
      </c>
      <c r="E81" s="11">
        <v>6.3899999999999998E-2</v>
      </c>
      <c r="F81" s="11">
        <v>1.5507839127471029E-2</v>
      </c>
      <c r="G81" s="11">
        <f>22/(62+88+88)</f>
        <v>9.2436974789915971E-2</v>
      </c>
      <c r="H81" s="11">
        <v>1.9781718963165076E-2</v>
      </c>
      <c r="I81" s="11">
        <v>3.6779146580967682E-2</v>
      </c>
      <c r="J81" s="11">
        <v>3.9379699248120299E-2</v>
      </c>
      <c r="K81" s="11">
        <v>9.1729866377753697E-2</v>
      </c>
      <c r="L81" s="11">
        <v>6.696238164292416E-2</v>
      </c>
      <c r="M81" s="11">
        <v>0.13745019920318724</v>
      </c>
      <c r="N81" s="11">
        <v>9.8003072196620578E-2</v>
      </c>
      <c r="O81" s="11">
        <v>6.0154450616447634E-2</v>
      </c>
      <c r="P81" s="11">
        <v>6.7519415258108728E-2</v>
      </c>
      <c r="Q81" s="11">
        <v>6.1177207263619283E-2</v>
      </c>
      <c r="R81" s="11">
        <v>5.4321229323676223E-2</v>
      </c>
      <c r="S81" s="11">
        <v>7.0030295968305761E-2</v>
      </c>
      <c r="T81" s="11">
        <v>5.6582575834950466E-2</v>
      </c>
      <c r="U81" s="11">
        <v>7.0222460466362907E-2</v>
      </c>
      <c r="V81" s="11">
        <v>6.1688826833370354E-2</v>
      </c>
      <c r="W81" s="11">
        <v>6.9640199999999999E-2</v>
      </c>
      <c r="X81" s="11">
        <v>7.5523999416427567E-2</v>
      </c>
      <c r="Y81" s="11">
        <v>7.2485800000000003E-2</v>
      </c>
      <c r="Z81" s="11">
        <v>6.7896389324960754E-2</v>
      </c>
      <c r="AA81" s="11">
        <v>7.2219222462203025E-2</v>
      </c>
      <c r="AB81" s="11"/>
      <c r="AC81" s="11">
        <v>5.6061667834618079E-2</v>
      </c>
      <c r="AD81" s="11">
        <v>5.2082627836098884E-2</v>
      </c>
      <c r="AE81" s="11">
        <v>5.3946753853339559E-2</v>
      </c>
      <c r="AF81" s="11">
        <v>0</v>
      </c>
      <c r="AG81" s="11">
        <v>2.315102548166563E-2</v>
      </c>
      <c r="AH81" s="11">
        <v>0.14358230601885424</v>
      </c>
      <c r="AI81" s="11">
        <v>3.43955488113303E-2</v>
      </c>
      <c r="AJ81" s="11">
        <v>4.8527808069792802E-2</v>
      </c>
      <c r="AK81" s="11">
        <v>6.0957367240089752E-2</v>
      </c>
      <c r="AL81" s="11">
        <v>3.3852767329392797E-2</v>
      </c>
      <c r="AM81" s="11">
        <v>5.3997378768020972E-2</v>
      </c>
      <c r="AN81" s="11">
        <v>4.1409691629955947E-2</v>
      </c>
      <c r="AO81" s="11">
        <v>0.13613522156235724</v>
      </c>
      <c r="AP81" s="11">
        <v>1.4443909484833895E-2</v>
      </c>
      <c r="AQ81" s="11">
        <v>0.10630442747231068</v>
      </c>
    </row>
    <row r="82" spans="1:43" x14ac:dyDescent="0.25">
      <c r="A82" s="1" t="s">
        <v>92</v>
      </c>
      <c r="C82" s="4" t="s">
        <v>126</v>
      </c>
      <c r="D82" s="11">
        <v>2.5624600000000001E-2</v>
      </c>
      <c r="E82" s="11">
        <v>2.3800000000000002E-2</v>
      </c>
      <c r="F82" s="11">
        <v>6.775607811877242E-3</v>
      </c>
      <c r="G82" s="11">
        <v>0</v>
      </c>
      <c r="H82" s="11">
        <v>1.0752688172043012E-2</v>
      </c>
      <c r="I82" s="11">
        <v>1.3370216689718764E-2</v>
      </c>
      <c r="J82" s="11">
        <v>5.5269438512749658E-3</v>
      </c>
      <c r="K82" s="11">
        <v>1.9353227618928704E-2</v>
      </c>
      <c r="L82" s="11">
        <v>1.2600905690096476E-2</v>
      </c>
      <c r="M82" s="11">
        <v>6.4641109298531813E-2</v>
      </c>
      <c r="N82" s="11">
        <v>4.6660567246111617E-2</v>
      </c>
      <c r="O82" s="11">
        <v>1.4895330112721417E-2</v>
      </c>
      <c r="P82" s="11">
        <v>3.1768543469011486E-2</v>
      </c>
      <c r="Q82" s="11">
        <v>5.0400291120815136E-2</v>
      </c>
      <c r="R82" s="11">
        <v>2.4622271964185788E-2</v>
      </c>
      <c r="S82" s="11">
        <v>2.4566473988439308E-2</v>
      </c>
      <c r="T82" s="11">
        <v>2.8481913984619764E-3</v>
      </c>
      <c r="U82" s="11">
        <v>2.5686225132208512E-2</v>
      </c>
      <c r="V82" s="11">
        <v>2.592442096708655E-2</v>
      </c>
      <c r="W82" s="11">
        <v>3.5081300000000003E-2</v>
      </c>
      <c r="X82" s="11">
        <v>3.5551831457984198E-2</v>
      </c>
      <c r="Y82" s="11">
        <v>3.9834000000000001E-2</v>
      </c>
      <c r="Z82" s="11">
        <v>3.3231658372130359E-2</v>
      </c>
      <c r="AA82" s="11">
        <v>1.2380191693290734E-2</v>
      </c>
      <c r="AB82" s="11"/>
      <c r="AC82" s="11">
        <v>1.4150943396226415E-2</v>
      </c>
      <c r="AD82" s="11">
        <v>5.9880239520958087E-3</v>
      </c>
      <c r="AE82" s="11">
        <v>2.6839972991222146E-2</v>
      </c>
      <c r="AF82" s="11">
        <v>0</v>
      </c>
      <c r="AG82" s="11">
        <v>1.4135556361000362E-2</v>
      </c>
      <c r="AH82" s="11">
        <v>0</v>
      </c>
      <c r="AI82" s="11">
        <v>0</v>
      </c>
      <c r="AJ82" s="11">
        <v>2.7355623100303952E-2</v>
      </c>
      <c r="AK82" s="11">
        <v>2.1044720030063885E-2</v>
      </c>
      <c r="AL82" s="11">
        <v>4.1189931350114416E-2</v>
      </c>
      <c r="AM82" s="11">
        <v>3.0483271375464683E-2</v>
      </c>
      <c r="AN82" s="11">
        <v>2.6785714285714284E-2</v>
      </c>
      <c r="AO82" s="11">
        <v>2.5490196078431372E-2</v>
      </c>
      <c r="AP82" s="11">
        <v>0</v>
      </c>
      <c r="AQ82" s="11">
        <v>5.1017733904079675E-2</v>
      </c>
    </row>
    <row r="83" spans="1:43" x14ac:dyDescent="0.25">
      <c r="A83" s="1" t="s">
        <v>93</v>
      </c>
      <c r="C83" s="4" t="s">
        <v>155</v>
      </c>
      <c r="D83" s="7">
        <v>6.4795099999999994E-2</v>
      </c>
      <c r="E83" s="11">
        <v>6.7799999999999999E-2</v>
      </c>
      <c r="F83" s="7">
        <v>2.1302000000000001E-2</v>
      </c>
      <c r="G83" s="40">
        <v>0</v>
      </c>
      <c r="H83" s="7">
        <v>3.4276899999999999E-2</v>
      </c>
      <c r="I83" s="7">
        <v>2.1603299999999999E-2</v>
      </c>
      <c r="J83" s="7">
        <v>4.1870299999999999E-2</v>
      </c>
      <c r="K83" s="7">
        <v>5.7917999999999997E-2</v>
      </c>
      <c r="L83" s="7">
        <v>4.6063300000000001E-2</v>
      </c>
      <c r="M83" s="7">
        <v>0.1399019</v>
      </c>
      <c r="N83" s="7">
        <v>0.13410140000000001</v>
      </c>
      <c r="O83" s="7">
        <v>8.8334899999999994E-2</v>
      </c>
      <c r="P83" s="7">
        <v>8.0356300000000006E-2</v>
      </c>
      <c r="Q83" s="7">
        <v>7.1759600000000007E-2</v>
      </c>
      <c r="R83" s="7">
        <v>8.7599099999999999E-2</v>
      </c>
      <c r="S83" s="7">
        <v>9.9510600000000005E-2</v>
      </c>
      <c r="T83" s="7">
        <v>9.2840400000000003E-2</v>
      </c>
      <c r="U83" s="7">
        <v>9.7114300000000001E-2</v>
      </c>
      <c r="V83" s="7">
        <v>4.3981899999999997E-2</v>
      </c>
      <c r="W83" s="7">
        <v>6.5536999999999998E-2</v>
      </c>
      <c r="X83" s="7">
        <v>6.9153300000000001E-2</v>
      </c>
      <c r="Y83" s="11">
        <v>6.0276099999999999E-2</v>
      </c>
      <c r="Z83" s="7">
        <v>3.8854E-2</v>
      </c>
      <c r="AA83" s="7">
        <v>8.08585E-2</v>
      </c>
      <c r="AB83" s="7"/>
      <c r="AC83" s="7">
        <v>2.3125400000000001E-2</v>
      </c>
      <c r="AD83" s="7">
        <v>5.3504900000000001E-2</v>
      </c>
      <c r="AE83" s="7">
        <v>3.3629100000000002E-2</v>
      </c>
      <c r="AF83" s="7">
        <v>0</v>
      </c>
      <c r="AG83" s="7">
        <v>2.7035400000000001E-2</v>
      </c>
      <c r="AH83" s="7">
        <v>4.5685299999999998E-2</v>
      </c>
      <c r="AI83" s="7">
        <v>2.95903E-2</v>
      </c>
      <c r="AJ83" s="7">
        <v>4.0349000000000003E-2</v>
      </c>
      <c r="AK83" s="7">
        <v>1.89479E-2</v>
      </c>
      <c r="AL83" s="7">
        <v>3.43901E-2</v>
      </c>
      <c r="AM83" s="7">
        <v>4.7181999999999997E-3</v>
      </c>
      <c r="AN83" s="7">
        <v>7.0484599999999994E-2</v>
      </c>
      <c r="AO83" s="7">
        <v>6.1215199999999997E-2</v>
      </c>
      <c r="AP83" s="7">
        <v>3.6109799999999997E-2</v>
      </c>
      <c r="AQ83" s="7">
        <v>0.10858719999999999</v>
      </c>
    </row>
    <row r="84" spans="1:43" x14ac:dyDescent="0.25">
      <c r="A84" s="1" t="s">
        <v>94</v>
      </c>
      <c r="C84" s="4" t="s">
        <v>155</v>
      </c>
      <c r="D84" s="7">
        <v>0.1932285</v>
      </c>
      <c r="E84" s="11">
        <v>0.1946</v>
      </c>
      <c r="F84" s="7">
        <v>5.3806300000000001E-2</v>
      </c>
      <c r="G84" s="11">
        <f>14/(128+34)</f>
        <v>8.6419753086419748E-2</v>
      </c>
      <c r="H84" s="7">
        <v>6.9892499999999996E-2</v>
      </c>
      <c r="I84" s="7">
        <v>0.1106501</v>
      </c>
      <c r="J84" s="7">
        <v>9.9987400000000004E-2</v>
      </c>
      <c r="K84" s="7">
        <v>0.23348730000000001</v>
      </c>
      <c r="L84" s="7">
        <v>0.215003</v>
      </c>
      <c r="M84" s="7">
        <v>0.47471449999999998</v>
      </c>
      <c r="N84" s="7">
        <v>0.4231473</v>
      </c>
      <c r="O84" s="7">
        <v>0.2206119</v>
      </c>
      <c r="P84" s="7">
        <v>0.17586160000000001</v>
      </c>
      <c r="Q84" s="7">
        <v>0.17267099999999999</v>
      </c>
      <c r="R84" s="7">
        <v>0.23055400000000001</v>
      </c>
      <c r="S84" s="7">
        <v>0.19277459999999999</v>
      </c>
      <c r="T84" s="7">
        <v>0.30247790000000002</v>
      </c>
      <c r="U84" s="7">
        <v>0.24401909999999999</v>
      </c>
      <c r="V84" s="7">
        <v>0.14286879999999999</v>
      </c>
      <c r="W84" s="7">
        <v>0.2159411</v>
      </c>
      <c r="X84" s="7">
        <v>0.2218099</v>
      </c>
      <c r="Y84" s="11">
        <v>0.21251200000000001</v>
      </c>
      <c r="Z84" s="7">
        <v>0.13019749999999999</v>
      </c>
      <c r="AA84" s="7">
        <v>0.26477630000000002</v>
      </c>
      <c r="AB84" s="7"/>
      <c r="AC84" s="7">
        <v>7.0754700000000004E-2</v>
      </c>
      <c r="AD84" s="7">
        <v>0.1106819</v>
      </c>
      <c r="AE84" s="7">
        <v>0.11411209999999999</v>
      </c>
      <c r="AF84" s="7">
        <v>0</v>
      </c>
      <c r="AG84" s="7">
        <v>0.1116346</v>
      </c>
      <c r="AH84" s="7">
        <v>0.29894739999999997</v>
      </c>
      <c r="AI84" s="7">
        <v>0.14256930000000001</v>
      </c>
      <c r="AJ84" s="7">
        <v>8.8145899999999999E-2</v>
      </c>
      <c r="AK84" s="7">
        <v>0.12551670000000001</v>
      </c>
      <c r="AL84" s="7">
        <v>0.1372998</v>
      </c>
      <c r="AM84" s="7">
        <v>0.1226766</v>
      </c>
      <c r="AN84" s="7">
        <v>0.1116071</v>
      </c>
      <c r="AO84" s="7">
        <v>0.26078430000000002</v>
      </c>
      <c r="AP84" s="7">
        <v>7.19225E-2</v>
      </c>
      <c r="AQ84" s="7">
        <v>0.34358349999999999</v>
      </c>
    </row>
    <row r="85" spans="1:43" s="4" customFormat="1" x14ac:dyDescent="0.25">
      <c r="A85" s="5" t="s">
        <v>165</v>
      </c>
      <c r="B85" s="4" t="s">
        <v>167</v>
      </c>
      <c r="C85" s="4" t="s">
        <v>164</v>
      </c>
      <c r="D85" s="4" t="s">
        <v>166</v>
      </c>
    </row>
    <row r="86" spans="1:43" x14ac:dyDescent="0.25">
      <c r="A86" s="1" t="s">
        <v>66</v>
      </c>
      <c r="B86" s="39" t="s">
        <v>182</v>
      </c>
      <c r="C86" s="39" t="s">
        <v>190</v>
      </c>
      <c r="D86" s="38">
        <v>20620.253285787712</v>
      </c>
      <c r="E86" s="17">
        <v>23956.3</v>
      </c>
      <c r="F86" s="38">
        <v>8591.6839999999993</v>
      </c>
      <c r="G86" s="38">
        <v>18936.170212765956</v>
      </c>
      <c r="H86" s="38">
        <v>16307.41</v>
      </c>
      <c r="I86" s="38">
        <v>17581.72</v>
      </c>
      <c r="J86" s="38">
        <v>18118.18</v>
      </c>
      <c r="K86" s="38">
        <v>18017.55</v>
      </c>
      <c r="L86" s="38">
        <v>12331.36</v>
      </c>
      <c r="M86" s="38">
        <v>55872.62</v>
      </c>
      <c r="N86" s="38">
        <v>36472.379999999997</v>
      </c>
      <c r="O86" s="38">
        <v>29648.03</v>
      </c>
      <c r="P86" s="38">
        <v>23449.49</v>
      </c>
      <c r="Q86" s="38">
        <v>24896.959999999999</v>
      </c>
      <c r="R86" s="38">
        <v>29671.68</v>
      </c>
      <c r="S86" s="38">
        <v>36809.24</v>
      </c>
      <c r="T86" s="38">
        <v>29860.71</v>
      </c>
      <c r="U86" s="38">
        <v>32313.29</v>
      </c>
      <c r="V86" s="38">
        <v>19267.259999999998</v>
      </c>
      <c r="W86" s="17">
        <v>13638.8</v>
      </c>
      <c r="X86" s="38">
        <v>13884.8</v>
      </c>
      <c r="Y86" s="17">
        <v>27119.42</v>
      </c>
      <c r="Z86" s="38">
        <v>19267.97</v>
      </c>
      <c r="AA86" s="38">
        <v>34469.42</v>
      </c>
      <c r="AB86" s="17"/>
      <c r="AC86" s="38">
        <v>3611.7379999999998</v>
      </c>
      <c r="AD86" s="38">
        <v>11588.96</v>
      </c>
      <c r="AE86" s="17" t="s">
        <v>192</v>
      </c>
      <c r="AF86" s="38">
        <v>29729.73</v>
      </c>
      <c r="AG86" s="38">
        <v>14614.29</v>
      </c>
      <c r="AH86" s="38">
        <v>17155.21</v>
      </c>
      <c r="AI86" s="38">
        <v>7331.5910000000003</v>
      </c>
      <c r="AJ86" s="38">
        <v>5876.1809999999996</v>
      </c>
      <c r="AK86" s="38">
        <v>7882.0870000000004</v>
      </c>
      <c r="AL86" s="38">
        <v>8604.07</v>
      </c>
      <c r="AM86" s="38">
        <v>7646.491</v>
      </c>
      <c r="AN86" s="38">
        <v>9534.1280000000006</v>
      </c>
      <c r="AO86" s="38">
        <v>4971.4290000000001</v>
      </c>
      <c r="AP86" s="38">
        <v>11626.1</v>
      </c>
      <c r="AQ86" s="38">
        <v>31211.14</v>
      </c>
    </row>
    <row r="87" spans="1:43" x14ac:dyDescent="0.25">
      <c r="A87" s="1" t="s">
        <v>188</v>
      </c>
      <c r="B87" s="6" t="s">
        <v>189</v>
      </c>
      <c r="C87" s="39" t="s">
        <v>190</v>
      </c>
      <c r="D87" s="38">
        <v>380.05637795577235</v>
      </c>
      <c r="E87" s="17">
        <v>470.38409999999999</v>
      </c>
      <c r="F87" s="38">
        <v>84.647130000000004</v>
      </c>
      <c r="G87" s="17">
        <v>0</v>
      </c>
      <c r="H87" s="38">
        <v>240.26910000000001</v>
      </c>
      <c r="I87" s="38">
        <v>243.309</v>
      </c>
      <c r="J87" s="38">
        <v>207.61250000000001</v>
      </c>
      <c r="K87" s="38">
        <v>238.464</v>
      </c>
      <c r="L87" s="38">
        <v>92.206149999999994</v>
      </c>
      <c r="M87" s="38">
        <v>2110.21</v>
      </c>
      <c r="N87" s="38">
        <v>932.59</v>
      </c>
      <c r="O87" s="38">
        <v>614.68510000000003</v>
      </c>
      <c r="P87" s="38">
        <v>364.166</v>
      </c>
      <c r="Q87" s="38">
        <v>435.49259999999998</v>
      </c>
      <c r="R87" s="38">
        <v>521.63239999999996</v>
      </c>
      <c r="S87" s="38">
        <v>961.67650000000003</v>
      </c>
      <c r="T87" s="38">
        <v>584.11959999999999</v>
      </c>
      <c r="U87" s="38">
        <v>750.81050000000005</v>
      </c>
      <c r="V87" s="38">
        <v>270.52620000000002</v>
      </c>
      <c r="W87" s="17">
        <v>176.14269999999999</v>
      </c>
      <c r="X87" s="38">
        <v>184.59229999999999</v>
      </c>
      <c r="Y87" s="17">
        <v>398.6189</v>
      </c>
      <c r="Z87" s="38">
        <v>188.7089</v>
      </c>
      <c r="AA87" s="38">
        <v>555.95839999999998</v>
      </c>
      <c r="AB87" s="17"/>
      <c r="AC87" s="38">
        <v>45.146729999999998</v>
      </c>
      <c r="AD87" s="38">
        <v>164.56389999999999</v>
      </c>
      <c r="AE87" s="17" t="s">
        <v>192</v>
      </c>
      <c r="AF87" s="38">
        <v>0</v>
      </c>
      <c r="AG87" s="38">
        <v>99.38476</v>
      </c>
      <c r="AH87" s="38">
        <v>240.26910000000001</v>
      </c>
      <c r="AI87" s="38">
        <v>87.108019999999996</v>
      </c>
      <c r="AJ87" s="38">
        <v>0</v>
      </c>
      <c r="AK87" s="38">
        <v>84.829639999999998</v>
      </c>
      <c r="AL87" s="38">
        <v>71.40307</v>
      </c>
      <c r="AM87" s="38">
        <v>112.68510000000001</v>
      </c>
      <c r="AN87" s="38">
        <v>54.17118</v>
      </c>
      <c r="AO87" s="38">
        <v>0</v>
      </c>
      <c r="AP87" s="38">
        <v>129.4666</v>
      </c>
      <c r="AQ87" s="38">
        <v>666.66669999999999</v>
      </c>
    </row>
    <row r="88" spans="1:43" x14ac:dyDescent="0.25">
      <c r="A88" s="21" t="s">
        <v>67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:43" x14ac:dyDescent="0.25">
      <c r="A89" s="1" t="s">
        <v>68</v>
      </c>
      <c r="C89" s="4" t="s">
        <v>127</v>
      </c>
      <c r="D89" s="7">
        <v>6.0999999999999999E-2</v>
      </c>
      <c r="E89" s="11">
        <v>5.7799999999999997E-2</v>
      </c>
      <c r="F89" s="7">
        <v>2.4336049095333826E-2</v>
      </c>
      <c r="G89" s="18">
        <v>4.7E-2</v>
      </c>
      <c r="H89" s="7">
        <v>4.3364176218754318E-2</v>
      </c>
      <c r="I89" s="7">
        <v>1.2059765208110992E-2</v>
      </c>
      <c r="J89" s="7">
        <v>3.7100533069031098E-2</v>
      </c>
      <c r="K89" s="7">
        <v>5.9553720241797059E-2</v>
      </c>
      <c r="L89" s="7">
        <v>7.3718745339762387E-2</v>
      </c>
      <c r="M89" s="7">
        <v>0.16475505443234836</v>
      </c>
      <c r="N89" s="7">
        <v>0.11479073547338481</v>
      </c>
      <c r="O89" s="7">
        <v>6.0235888795282223E-2</v>
      </c>
      <c r="P89" s="7">
        <v>5.8426966292134834E-2</v>
      </c>
      <c r="Q89" s="7">
        <v>3.8836086008102212E-2</v>
      </c>
      <c r="R89" s="7">
        <v>5.0932213853562169E-2</v>
      </c>
      <c r="S89" s="7">
        <v>4.8051293134500399E-2</v>
      </c>
      <c r="T89" s="7">
        <v>5.4129211666558881E-2</v>
      </c>
      <c r="U89" s="7">
        <v>0.10303445911194925</v>
      </c>
      <c r="V89" s="7">
        <v>3.3218785796105384E-2</v>
      </c>
      <c r="W89" s="7">
        <v>7.52081E-2</v>
      </c>
      <c r="X89" s="7">
        <v>7.3928028975347587E-2</v>
      </c>
      <c r="Y89" s="11">
        <v>6.6980300000000006E-2</v>
      </c>
      <c r="Z89" s="7">
        <v>5.4435722456707823E-2</v>
      </c>
      <c r="AA89" s="7">
        <v>8.295194508009153E-2</v>
      </c>
      <c r="AB89" s="7"/>
      <c r="AC89" s="7">
        <v>7.7200902934537241E-2</v>
      </c>
      <c r="AD89" s="7">
        <v>5.4788308529496642E-2</v>
      </c>
      <c r="AE89" s="7">
        <v>5.2443104179427977E-2</v>
      </c>
      <c r="AF89" s="7">
        <v>0</v>
      </c>
      <c r="AG89" s="7">
        <v>4.1455200872741071E-2</v>
      </c>
      <c r="AH89" s="7">
        <v>0.11143270622286541</v>
      </c>
      <c r="AI89" s="7">
        <v>2.3172905525846704E-2</v>
      </c>
      <c r="AJ89" s="7">
        <v>1.5040223854494578E-2</v>
      </c>
      <c r="AK89" s="7">
        <v>4.1495829209670577E-2</v>
      </c>
      <c r="AL89" s="7">
        <v>6.6761870760442696E-2</v>
      </c>
      <c r="AM89" s="7">
        <v>3.6148484357270222E-2</v>
      </c>
      <c r="AN89" s="7">
        <v>2.5773195876288658E-2</v>
      </c>
      <c r="AO89" s="7">
        <v>5.6978417266187048E-2</v>
      </c>
      <c r="AP89" s="7">
        <v>2.8223718280683582E-2</v>
      </c>
      <c r="AQ89" s="7">
        <v>0.10529163510442593</v>
      </c>
    </row>
    <row r="90" spans="1:43" x14ac:dyDescent="0.25">
      <c r="A90" s="1" t="s">
        <v>69</v>
      </c>
      <c r="C90" s="6" t="s">
        <v>128</v>
      </c>
      <c r="D90" s="17">
        <v>2.017007</v>
      </c>
      <c r="E90" s="17">
        <v>2</v>
      </c>
      <c r="F90" s="16">
        <v>1.6</v>
      </c>
      <c r="G90" s="17">
        <v>1.6</v>
      </c>
      <c r="H90" s="16">
        <v>1.4</v>
      </c>
      <c r="I90" s="16">
        <v>1.2</v>
      </c>
      <c r="J90" s="16">
        <v>1.2</v>
      </c>
      <c r="K90" s="16">
        <v>2.2000000000000002</v>
      </c>
      <c r="L90" s="16">
        <v>2.2000000000000002</v>
      </c>
      <c r="M90" s="16">
        <v>3.2</v>
      </c>
      <c r="N90" s="16">
        <v>3</v>
      </c>
      <c r="O90" s="16">
        <v>2.4</v>
      </c>
      <c r="P90" s="16">
        <v>2</v>
      </c>
      <c r="Q90" s="16">
        <v>1.8</v>
      </c>
      <c r="R90" s="16">
        <v>2.2000000000000002</v>
      </c>
      <c r="S90" s="16">
        <v>2</v>
      </c>
      <c r="T90" s="16">
        <v>2.6</v>
      </c>
      <c r="U90" s="16">
        <v>2.2000000000000002</v>
      </c>
      <c r="V90" s="16">
        <v>2</v>
      </c>
      <c r="W90" s="16">
        <v>2.2683119999999999</v>
      </c>
      <c r="X90" s="16">
        <v>2.4</v>
      </c>
      <c r="Y90" s="16">
        <v>2.064203</v>
      </c>
      <c r="Z90" s="16">
        <v>1.8</v>
      </c>
      <c r="AA90" s="16">
        <v>1.8</v>
      </c>
      <c r="AB90" s="16"/>
      <c r="AC90" s="16">
        <v>1.4</v>
      </c>
      <c r="AD90" s="16">
        <v>2</v>
      </c>
      <c r="AE90" s="16">
        <v>1.4</v>
      </c>
      <c r="AF90" s="17" t="s">
        <v>192</v>
      </c>
      <c r="AG90" s="16">
        <v>1.4</v>
      </c>
      <c r="AH90" s="16">
        <v>2.6</v>
      </c>
      <c r="AI90" s="16">
        <v>1.4</v>
      </c>
      <c r="AJ90" s="16">
        <v>2</v>
      </c>
      <c r="AK90" s="16">
        <v>1.6</v>
      </c>
      <c r="AL90" s="16">
        <v>2</v>
      </c>
      <c r="AM90" s="16">
        <v>1.2</v>
      </c>
      <c r="AN90" s="16">
        <v>2.2000000000000002</v>
      </c>
      <c r="AO90" s="16">
        <v>1.6</v>
      </c>
      <c r="AP90" s="16">
        <v>1.6</v>
      </c>
      <c r="AQ90" s="16">
        <v>2.8</v>
      </c>
    </row>
    <row r="91" spans="1:43" x14ac:dyDescent="0.25">
      <c r="A91" s="1" t="s">
        <v>95</v>
      </c>
      <c r="B91" s="4" t="s">
        <v>107</v>
      </c>
      <c r="C91" s="4" t="s">
        <v>156</v>
      </c>
      <c r="D91" s="7">
        <v>0.32462730000000001</v>
      </c>
      <c r="E91" s="11">
        <v>0.31569999999999998</v>
      </c>
      <c r="F91" s="7">
        <v>0.30944830000000001</v>
      </c>
      <c r="G91" s="11">
        <f>(22+18+8)/174</f>
        <v>0.27586206896551724</v>
      </c>
      <c r="H91" s="7">
        <v>0.27418910000000002</v>
      </c>
      <c r="I91" s="7">
        <v>0.25008029999999998</v>
      </c>
      <c r="J91" s="7">
        <v>0.315942</v>
      </c>
      <c r="K91" s="7">
        <v>0.33720430000000001</v>
      </c>
      <c r="L91" s="7">
        <v>0.31219710000000001</v>
      </c>
      <c r="M91" s="7">
        <v>0.44142550000000003</v>
      </c>
      <c r="N91" s="7">
        <v>0.4485132</v>
      </c>
      <c r="O91" s="7">
        <v>0.33478920000000001</v>
      </c>
      <c r="P91" s="7">
        <v>0.30438470000000001</v>
      </c>
      <c r="Q91" s="7">
        <v>0.3054074</v>
      </c>
      <c r="R91" s="7">
        <v>0.28100419999999998</v>
      </c>
      <c r="S91" s="7">
        <v>0.3105948</v>
      </c>
      <c r="T91" s="7">
        <v>0.3340533</v>
      </c>
      <c r="U91" s="7">
        <v>0.32534190000000002</v>
      </c>
      <c r="V91" s="7">
        <v>0.27017989999999997</v>
      </c>
      <c r="W91" s="7">
        <v>0.32896890000000001</v>
      </c>
      <c r="X91" s="7">
        <v>0.33969830000000001</v>
      </c>
      <c r="Y91" s="7">
        <v>0.3069385</v>
      </c>
      <c r="Z91" s="7">
        <v>0.32943430000000001</v>
      </c>
      <c r="AA91" s="7">
        <v>0.29622949999999998</v>
      </c>
      <c r="AB91" s="7"/>
      <c r="AC91" s="7">
        <v>0.41248610000000002</v>
      </c>
      <c r="AD91" s="7">
        <v>0.33043050000000002</v>
      </c>
      <c r="AE91" s="7">
        <v>0.2661076</v>
      </c>
      <c r="AF91" s="7">
        <v>0.53061219999999998</v>
      </c>
      <c r="AG91" s="7">
        <v>0.30018339999999999</v>
      </c>
      <c r="AH91" s="7">
        <v>0.4115684</v>
      </c>
      <c r="AI91" s="7">
        <v>0.28871170000000002</v>
      </c>
      <c r="AJ91" s="7">
        <v>0.35080299999999998</v>
      </c>
      <c r="AK91" s="7">
        <v>0.30643559999999997</v>
      </c>
      <c r="AL91" s="7">
        <v>0.28209319999999999</v>
      </c>
      <c r="AM91" s="7">
        <v>0.40260299999999999</v>
      </c>
      <c r="AN91" s="7">
        <v>0.22052069999999999</v>
      </c>
      <c r="AO91" s="7">
        <v>0.31230479999999999</v>
      </c>
      <c r="AP91" s="7">
        <v>0.22817460000000001</v>
      </c>
      <c r="AQ91" s="7">
        <v>0.40538079999999999</v>
      </c>
    </row>
    <row r="92" spans="1:43" x14ac:dyDescent="0.25">
      <c r="A92" s="1" t="s">
        <v>70</v>
      </c>
      <c r="C92" s="4" t="s">
        <v>157</v>
      </c>
      <c r="D92" s="11">
        <v>0.32100410000000001</v>
      </c>
      <c r="E92" s="11">
        <v>0.3380764</v>
      </c>
      <c r="F92" s="11">
        <v>0.1019593</v>
      </c>
      <c r="G92" s="11">
        <v>0.38609189999999999</v>
      </c>
      <c r="H92" s="11">
        <v>0.19439609999999999</v>
      </c>
      <c r="I92" s="11">
        <v>0.21571560000000001</v>
      </c>
      <c r="J92" s="11">
        <v>0.25965880000000002</v>
      </c>
      <c r="K92" s="11">
        <v>0.28930660000000002</v>
      </c>
      <c r="L92" s="11">
        <v>0.1770716</v>
      </c>
      <c r="M92" s="11">
        <v>0.52411339999999995</v>
      </c>
      <c r="N92" s="11">
        <v>0.4882261</v>
      </c>
      <c r="O92" s="11">
        <v>0.3824012</v>
      </c>
      <c r="P92" s="11">
        <v>0.27110919999999999</v>
      </c>
      <c r="Q92" s="11">
        <v>0.35530440000000002</v>
      </c>
      <c r="R92" s="11">
        <v>0.53129550000000003</v>
      </c>
      <c r="S92" s="11">
        <v>0.55477560000000004</v>
      </c>
      <c r="T92" s="11">
        <v>0.52457229999999999</v>
      </c>
      <c r="U92" s="11">
        <v>0.54086829999999997</v>
      </c>
      <c r="V92" s="11">
        <v>0.31791019999999998</v>
      </c>
      <c r="W92" s="11">
        <v>0.32993660000000002</v>
      </c>
      <c r="X92" s="11">
        <v>0.3277099</v>
      </c>
      <c r="Y92" s="11">
        <v>0.3397751</v>
      </c>
      <c r="Z92" s="11">
        <v>0.32542379999999999</v>
      </c>
      <c r="AA92" s="11">
        <v>0.3237796</v>
      </c>
      <c r="AB92" s="11"/>
      <c r="AC92" s="11">
        <v>0.50975820000000005</v>
      </c>
      <c r="AD92" s="11">
        <v>0.31855070000000002</v>
      </c>
      <c r="AE92" s="11">
        <v>0.19479260000000001</v>
      </c>
      <c r="AF92" s="11">
        <v>0.50889910000000005</v>
      </c>
      <c r="AG92" s="11">
        <v>0.2237635</v>
      </c>
      <c r="AH92" s="11">
        <v>0.2776458</v>
      </c>
      <c r="AI92" s="11">
        <v>0.20198849999999999</v>
      </c>
      <c r="AJ92" s="11">
        <v>0.31738569999999999</v>
      </c>
      <c r="AK92" s="11">
        <v>0.32940000000000003</v>
      </c>
      <c r="AL92" s="11">
        <v>0.38439060000000003</v>
      </c>
      <c r="AM92" s="11">
        <v>0.30523749999999999</v>
      </c>
      <c r="AN92" s="11">
        <v>0.45543030000000001</v>
      </c>
      <c r="AO92" s="11">
        <v>0.46082190000000001</v>
      </c>
      <c r="AP92" s="11">
        <v>0.26087359999999998</v>
      </c>
      <c r="AQ92" s="11">
        <v>0.27805669999999999</v>
      </c>
    </row>
    <row r="93" spans="1:43" x14ac:dyDescent="0.25">
      <c r="A93" s="1" t="s">
        <v>71</v>
      </c>
      <c r="C93" s="4" t="s">
        <v>158</v>
      </c>
      <c r="D93" s="7">
        <v>5.4798399999999997E-2</v>
      </c>
      <c r="E93" s="11">
        <v>5.5899999999999998E-2</v>
      </c>
      <c r="F93" s="8">
        <v>0</v>
      </c>
      <c r="G93" s="18">
        <v>0</v>
      </c>
      <c r="H93" s="8">
        <v>2.4E-2</v>
      </c>
      <c r="I93" s="8">
        <v>1.0999999999999999E-2</v>
      </c>
      <c r="J93" s="8">
        <v>2.1999999999999999E-2</v>
      </c>
      <c r="K93" s="8">
        <v>4.8000000000000001E-2</v>
      </c>
      <c r="L93" s="8">
        <v>3.3000000000000002E-2</v>
      </c>
      <c r="M93" s="8">
        <v>0.191</v>
      </c>
      <c r="N93" s="8">
        <v>0.1</v>
      </c>
      <c r="O93" s="8">
        <v>8.6999999999999994E-2</v>
      </c>
      <c r="P93" s="8">
        <v>3.9E-2</v>
      </c>
      <c r="Q93" s="8">
        <v>5.8999999999999997E-2</v>
      </c>
      <c r="R93" s="8">
        <v>7.6999999999999999E-2</v>
      </c>
      <c r="S93" s="8">
        <v>9.8000000000000004E-2</v>
      </c>
      <c r="T93" s="8">
        <v>7.6999999999999999E-2</v>
      </c>
      <c r="U93" s="8">
        <v>8.7999999999999995E-2</v>
      </c>
      <c r="V93" s="8">
        <v>3.5999999999999997E-2</v>
      </c>
      <c r="W93" s="8">
        <v>5.0561099999999998E-2</v>
      </c>
      <c r="X93" s="8">
        <v>5.7000000000000002E-2</v>
      </c>
      <c r="Y93" s="8">
        <v>4.7314799999999997E-2</v>
      </c>
      <c r="Z93" s="8">
        <v>3.7999999999999999E-2</v>
      </c>
      <c r="AA93" s="8">
        <v>3.1E-2</v>
      </c>
      <c r="AB93" s="8"/>
      <c r="AC93" s="8">
        <v>1.9E-2</v>
      </c>
      <c r="AD93" s="8">
        <v>4.7E-2</v>
      </c>
      <c r="AE93" s="8">
        <v>2.7E-2</v>
      </c>
      <c r="AF93" s="8">
        <v>0</v>
      </c>
      <c r="AG93" s="8">
        <v>1.7999999999999999E-2</v>
      </c>
      <c r="AH93" s="8">
        <v>4.1000000000000002E-2</v>
      </c>
      <c r="AI93" s="8">
        <v>2.5999999999999999E-2</v>
      </c>
      <c r="AJ93" s="8">
        <v>1.7999999999999999E-2</v>
      </c>
      <c r="AK93" s="8">
        <v>3.1E-2</v>
      </c>
      <c r="AL93" s="8">
        <v>2.4E-2</v>
      </c>
      <c r="AM93" s="8">
        <v>5.0000000000000001E-3</v>
      </c>
      <c r="AN93" s="8">
        <v>3.4000000000000002E-2</v>
      </c>
      <c r="AO93" s="8">
        <v>7.0000000000000001E-3</v>
      </c>
      <c r="AP93" s="8">
        <v>0.01</v>
      </c>
      <c r="AQ93" s="8">
        <v>0.112</v>
      </c>
    </row>
    <row r="94" spans="1:43" s="4" customFormat="1" x14ac:dyDescent="0.25">
      <c r="A94" s="5" t="s">
        <v>117</v>
      </c>
      <c r="B94" s="4" t="s">
        <v>118</v>
      </c>
      <c r="C94" s="4" t="s">
        <v>125</v>
      </c>
      <c r="D94" s="11">
        <v>0.10539999999999999</v>
      </c>
      <c r="E94" s="11">
        <v>0.111</v>
      </c>
      <c r="J94" s="11"/>
      <c r="K94" s="11"/>
      <c r="L94" s="11"/>
      <c r="W94" s="11">
        <v>9.9699999999999997E-2</v>
      </c>
      <c r="X94" s="11"/>
      <c r="Y94" s="11">
        <v>0.10009999999999999</v>
      </c>
    </row>
    <row r="97" spans="1:5" x14ac:dyDescent="0.25">
      <c r="A97" s="43" t="s">
        <v>193</v>
      </c>
    </row>
    <row r="98" spans="1:5" ht="15.6" x14ac:dyDescent="0.3">
      <c r="D98" s="26"/>
      <c r="E98" s="26"/>
    </row>
  </sheetData>
  <mergeCells count="4">
    <mergeCell ref="A51:A55"/>
    <mergeCell ref="A3:A38"/>
    <mergeCell ref="A39:A43"/>
    <mergeCell ref="A44:A46"/>
  </mergeCells>
  <pageMargins left="0.7" right="0.7" top="0.75" bottom="0.75" header="0.3" footer="0.3"/>
  <pageSetup paperSize="5"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97"/>
  <sheetViews>
    <sheetView topLeftCell="N1" zoomScaleNormal="100" workbookViewId="0">
      <pane ySplit="1" topLeftCell="A59" activePane="bottomLeft" state="frozen"/>
      <selection pane="bottomLeft" activeCell="AN86" sqref="AN86"/>
    </sheetView>
  </sheetViews>
  <sheetFormatPr defaultColWidth="9.109375" defaultRowHeight="12" x14ac:dyDescent="0.25"/>
  <cols>
    <col min="1" max="1" width="46.33203125" style="6" bestFit="1" customWidth="1"/>
    <col min="2" max="2" width="47.33203125" style="6" bestFit="1" customWidth="1"/>
    <col min="3" max="3" width="27.44140625" style="6" customWidth="1"/>
    <col min="4" max="5" width="27.88671875" style="6" bestFit="1" customWidth="1"/>
    <col min="6" max="6" width="7.88671875" style="6" bestFit="1" customWidth="1"/>
    <col min="7" max="7" width="21.44140625" style="6" bestFit="1" customWidth="1"/>
    <col min="8" max="8" width="10.33203125" style="6" bestFit="1" customWidth="1"/>
    <col min="9" max="9" width="7.88671875" style="6" bestFit="1" customWidth="1"/>
    <col min="10" max="10" width="27.6640625" style="6" bestFit="1" customWidth="1"/>
    <col min="11" max="11" width="7.88671875" style="4" bestFit="1" customWidth="1"/>
    <col min="12" max="12" width="27.6640625" style="6" bestFit="1" customWidth="1"/>
    <col min="13" max="13" width="15.44140625" style="6" bestFit="1" customWidth="1"/>
    <col min="14" max="14" width="7.88671875" style="6" bestFit="1" customWidth="1"/>
    <col min="15" max="15" width="10.33203125" style="6" bestFit="1" customWidth="1"/>
    <col min="16" max="16" width="27.6640625" style="6" bestFit="1" customWidth="1"/>
    <col min="17" max="18" width="7.88671875" style="6" bestFit="1" customWidth="1"/>
    <col min="19" max="19" width="21.5546875" style="6" bestFit="1" customWidth="1"/>
    <col min="20" max="21" width="7.88671875" style="6" bestFit="1" customWidth="1"/>
    <col min="22" max="22" width="6.33203125" style="6" customWidth="1"/>
    <col min="23" max="24" width="7.88671875" style="6" bestFit="1" customWidth="1"/>
    <col min="25" max="25" width="7.6640625" style="6" bestFit="1" customWidth="1"/>
    <col min="26" max="29" width="7.88671875" style="6" bestFit="1" customWidth="1"/>
    <col min="30" max="30" width="10.33203125" style="6" bestFit="1" customWidth="1"/>
    <col min="31" max="32" width="7.33203125" style="6" bestFit="1" customWidth="1"/>
    <col min="33" max="33" width="7.6640625" style="6" bestFit="1" customWidth="1"/>
    <col min="34" max="34" width="7.5546875" style="6" bestFit="1" customWidth="1"/>
    <col min="35" max="35" width="8.109375" style="6" bestFit="1" customWidth="1"/>
    <col min="36" max="36" width="7.88671875" style="6" bestFit="1" customWidth="1"/>
    <col min="37" max="37" width="10.33203125" style="6" bestFit="1" customWidth="1"/>
    <col min="38" max="40" width="7.88671875" style="6" bestFit="1" customWidth="1"/>
    <col min="41" max="16384" width="9.109375" style="6"/>
  </cols>
  <sheetData>
    <row r="1" spans="1:40" s="3" customFormat="1" x14ac:dyDescent="0.25">
      <c r="C1" s="3" t="s">
        <v>90</v>
      </c>
      <c r="D1" s="3" t="s">
        <v>72</v>
      </c>
      <c r="E1" s="3" t="s">
        <v>73</v>
      </c>
      <c r="F1" s="3">
        <v>19344</v>
      </c>
      <c r="G1" s="3" t="s">
        <v>178</v>
      </c>
      <c r="H1" s="3" t="s">
        <v>159</v>
      </c>
      <c r="I1" s="3">
        <v>19348</v>
      </c>
      <c r="J1" s="3" t="s">
        <v>179</v>
      </c>
      <c r="K1" s="12">
        <v>19341</v>
      </c>
      <c r="L1" s="3" t="s">
        <v>180</v>
      </c>
      <c r="M1" s="3" t="s">
        <v>160</v>
      </c>
      <c r="N1" s="3">
        <v>19335</v>
      </c>
      <c r="O1" s="3" t="s">
        <v>162</v>
      </c>
      <c r="P1" s="3" t="s">
        <v>181</v>
      </c>
      <c r="Q1" s="3">
        <v>19363</v>
      </c>
      <c r="R1" s="3">
        <v>19390</v>
      </c>
      <c r="S1" s="3" t="s">
        <v>74</v>
      </c>
      <c r="T1" s="3">
        <v>19380</v>
      </c>
      <c r="U1" s="3">
        <v>19382</v>
      </c>
      <c r="W1" s="3">
        <v>19087</v>
      </c>
      <c r="X1" s="3">
        <v>19301</v>
      </c>
      <c r="Y1" s="3">
        <v>19310</v>
      </c>
      <c r="Z1" s="3">
        <v>19312</v>
      </c>
      <c r="AA1" s="3">
        <v>19330</v>
      </c>
      <c r="AB1" s="3">
        <v>19333</v>
      </c>
      <c r="AC1" s="3">
        <v>19343</v>
      </c>
      <c r="AD1" s="3" t="s">
        <v>161</v>
      </c>
      <c r="AE1" s="3">
        <v>19350</v>
      </c>
      <c r="AF1" s="3">
        <v>19352</v>
      </c>
      <c r="AG1" s="3">
        <v>19362</v>
      </c>
      <c r="AH1" s="3">
        <v>19372</v>
      </c>
      <c r="AI1" s="3">
        <v>19383</v>
      </c>
      <c r="AJ1" s="3">
        <v>19425</v>
      </c>
      <c r="AK1" s="3" t="s">
        <v>163</v>
      </c>
      <c r="AL1" s="3">
        <v>19460</v>
      </c>
      <c r="AM1" s="3">
        <v>19465</v>
      </c>
      <c r="AN1" s="3">
        <v>19520</v>
      </c>
    </row>
    <row r="2" spans="1:40" x14ac:dyDescent="0.25">
      <c r="A2" s="21" t="s">
        <v>50</v>
      </c>
      <c r="B2" s="20"/>
      <c r="C2" s="20"/>
      <c r="D2" s="20"/>
      <c r="E2" s="20"/>
      <c r="F2" s="20"/>
      <c r="G2" s="20"/>
      <c r="I2" s="20"/>
      <c r="J2" s="20"/>
      <c r="L2" s="20"/>
      <c r="N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E2" s="20"/>
      <c r="AF2" s="20"/>
      <c r="AG2" s="20"/>
      <c r="AH2" s="20"/>
      <c r="AI2" s="20"/>
      <c r="AJ2" s="20"/>
      <c r="AL2" s="20"/>
      <c r="AM2" s="20"/>
      <c r="AN2" s="20"/>
    </row>
    <row r="3" spans="1:40" x14ac:dyDescent="0.25">
      <c r="A3" s="101" t="s">
        <v>2</v>
      </c>
      <c r="B3" s="4" t="s">
        <v>3</v>
      </c>
      <c r="C3" s="4" t="s">
        <v>119</v>
      </c>
      <c r="D3" s="8">
        <v>5.8000000000000003E-2</v>
      </c>
      <c r="E3" s="7">
        <v>6.0843000000000001E-2</v>
      </c>
      <c r="G3" s="22">
        <v>5.9290700000000002E-2</v>
      </c>
      <c r="J3" s="22">
        <v>6.1021499999999999E-2</v>
      </c>
      <c r="L3" s="22">
        <v>7.0753200000000002E-2</v>
      </c>
      <c r="P3" s="23">
        <v>7.52496E-2</v>
      </c>
      <c r="S3" s="7">
        <v>5.1982500000000001E-2</v>
      </c>
    </row>
    <row r="4" spans="1:40" x14ac:dyDescent="0.25">
      <c r="A4" s="101"/>
      <c r="B4" s="4" t="s">
        <v>4</v>
      </c>
      <c r="C4" s="4" t="s">
        <v>119</v>
      </c>
      <c r="D4" s="8">
        <v>6.4000000000000001E-2</v>
      </c>
      <c r="E4" s="7">
        <v>7.4779100000000001E-2</v>
      </c>
      <c r="G4" s="22">
        <v>5.9589200000000002E-2</v>
      </c>
      <c r="J4" s="22">
        <v>5.3742600000000001E-2</v>
      </c>
      <c r="L4" s="22">
        <v>5.9824700000000001E-2</v>
      </c>
      <c r="P4" s="23">
        <v>8.4573200000000001E-2</v>
      </c>
      <c r="S4" s="7">
        <v>5.8225800000000001E-2</v>
      </c>
    </row>
    <row r="5" spans="1:40" x14ac:dyDescent="0.25">
      <c r="A5" s="101"/>
      <c r="B5" s="4" t="s">
        <v>5</v>
      </c>
      <c r="C5" s="4" t="s">
        <v>119</v>
      </c>
      <c r="D5" s="8">
        <v>7.4999999999999997E-2</v>
      </c>
      <c r="E5" s="7">
        <v>5.7104000000000002E-2</v>
      </c>
      <c r="G5" s="22">
        <v>7.3740100000000003E-2</v>
      </c>
      <c r="J5" s="22">
        <v>8.0674499999999996E-2</v>
      </c>
      <c r="L5" s="22">
        <v>7.6335600000000003E-2</v>
      </c>
      <c r="P5" s="23">
        <v>9.5483700000000005E-2</v>
      </c>
      <c r="S5" s="7">
        <v>6.0377300000000002E-2</v>
      </c>
    </row>
    <row r="6" spans="1:40" x14ac:dyDescent="0.25">
      <c r="A6" s="101"/>
      <c r="B6" s="4" t="s">
        <v>6</v>
      </c>
      <c r="C6" s="4" t="s">
        <v>119</v>
      </c>
      <c r="D6" s="8">
        <v>7.3999999999999996E-2</v>
      </c>
      <c r="E6" s="7">
        <v>8.2256999999999997E-2</v>
      </c>
      <c r="G6" s="22">
        <v>7.8815399999999994E-2</v>
      </c>
      <c r="J6" s="22">
        <v>6.8543000000000007E-2</v>
      </c>
      <c r="L6" s="22">
        <v>6.0442999999999997E-2</v>
      </c>
      <c r="P6" s="23">
        <v>7.0951500000000001E-2</v>
      </c>
      <c r="S6" s="7">
        <v>6.4834000000000003E-2</v>
      </c>
    </row>
    <row r="7" spans="1:40" x14ac:dyDescent="0.25">
      <c r="A7" s="101"/>
      <c r="B7" s="4" t="s">
        <v>7</v>
      </c>
      <c r="C7" s="4" t="s">
        <v>119</v>
      </c>
      <c r="D7" s="8">
        <v>6.4000000000000001E-2</v>
      </c>
      <c r="E7" s="7">
        <v>4.9456199999999999E-2</v>
      </c>
      <c r="G7" s="22">
        <v>7.10533E-2</v>
      </c>
      <c r="J7" s="22">
        <v>3.9306099999999997E-2</v>
      </c>
      <c r="L7" s="22">
        <v>5.7224400000000002E-2</v>
      </c>
      <c r="P7" s="23">
        <v>5.0519099999999997E-2</v>
      </c>
      <c r="S7" s="7">
        <v>0.1003343</v>
      </c>
    </row>
    <row r="8" spans="1:40" x14ac:dyDescent="0.25">
      <c r="A8" s="101"/>
      <c r="B8" s="4" t="s">
        <v>8</v>
      </c>
      <c r="C8" s="4" t="s">
        <v>119</v>
      </c>
      <c r="D8" s="8">
        <v>5.8999999999999997E-2</v>
      </c>
      <c r="E8" s="7">
        <v>5.9993199999999997E-2</v>
      </c>
      <c r="G8" s="22">
        <v>6.1380499999999998E-2</v>
      </c>
      <c r="J8" s="22">
        <v>6.6601999999999995E-2</v>
      </c>
      <c r="L8" s="22">
        <v>5.3351299999999997E-2</v>
      </c>
      <c r="P8" s="23">
        <v>4.7675700000000001E-2</v>
      </c>
      <c r="S8" s="7">
        <v>8.1662100000000001E-2</v>
      </c>
    </row>
    <row r="9" spans="1:40" x14ac:dyDescent="0.25">
      <c r="A9" s="101"/>
      <c r="B9" s="4" t="s">
        <v>9</v>
      </c>
      <c r="C9" s="4" t="s">
        <v>119</v>
      </c>
      <c r="D9" s="8">
        <v>5.8000000000000003E-2</v>
      </c>
      <c r="E9" s="7">
        <v>5.1665500000000003E-2</v>
      </c>
      <c r="G9" s="22">
        <v>5.8096500000000002E-2</v>
      </c>
      <c r="J9" s="22">
        <v>8.0917100000000006E-2</v>
      </c>
      <c r="L9" s="22">
        <v>6.6879999999999995E-2</v>
      </c>
      <c r="P9" s="23">
        <v>6.11651E-2</v>
      </c>
      <c r="S9" s="7">
        <v>5.7630199999999999E-2</v>
      </c>
    </row>
    <row r="10" spans="1:40" x14ac:dyDescent="0.25">
      <c r="A10" s="101"/>
      <c r="B10" s="4" t="s">
        <v>10</v>
      </c>
      <c r="C10" s="4" t="s">
        <v>119</v>
      </c>
      <c r="D10" s="8">
        <v>5.8999999999999997E-2</v>
      </c>
      <c r="E10" s="7">
        <v>4.4867400000000002E-2</v>
      </c>
      <c r="G10" s="22">
        <v>5.9947500000000001E-2</v>
      </c>
      <c r="J10" s="22">
        <v>7.8854800000000003E-2</v>
      </c>
      <c r="L10" s="22">
        <v>7.0007600000000003E-2</v>
      </c>
      <c r="P10" s="23">
        <v>6.0239399999999999E-2</v>
      </c>
      <c r="S10" s="7">
        <v>5.4902399999999997E-2</v>
      </c>
    </row>
    <row r="11" spans="1:40" x14ac:dyDescent="0.25">
      <c r="A11" s="101"/>
      <c r="B11" s="4" t="s">
        <v>11</v>
      </c>
      <c r="C11" s="4" t="s">
        <v>119</v>
      </c>
      <c r="D11" s="8">
        <v>6.7000000000000004E-2</v>
      </c>
      <c r="E11" s="7">
        <v>7.37593E-2</v>
      </c>
      <c r="G11" s="22">
        <v>7.7680899999999997E-2</v>
      </c>
      <c r="J11" s="22">
        <v>7.1454599999999993E-2</v>
      </c>
      <c r="L11" s="22">
        <v>7.0516800000000004E-2</v>
      </c>
      <c r="P11" s="23">
        <v>6.3082700000000005E-2</v>
      </c>
      <c r="S11" s="7">
        <v>5.8437099999999999E-2</v>
      </c>
    </row>
    <row r="12" spans="1:40" x14ac:dyDescent="0.25">
      <c r="A12" s="101"/>
      <c r="B12" s="4" t="s">
        <v>12</v>
      </c>
      <c r="C12" s="4" t="s">
        <v>119</v>
      </c>
      <c r="D12" s="8">
        <v>7.1999999999999995E-2</v>
      </c>
      <c r="E12" s="7">
        <v>9.6872899999999998E-2</v>
      </c>
      <c r="G12" s="22">
        <v>5.2603299999999999E-2</v>
      </c>
      <c r="J12" s="22">
        <v>6.0536199999999998E-2</v>
      </c>
      <c r="L12" s="22">
        <v>7.1662400000000001E-2</v>
      </c>
      <c r="P12" s="23">
        <v>8.4242499999999998E-2</v>
      </c>
      <c r="S12" s="7">
        <v>6.4872399999999997E-2</v>
      </c>
    </row>
    <row r="13" spans="1:40" x14ac:dyDescent="0.25">
      <c r="A13" s="101"/>
      <c r="B13" s="4" t="s">
        <v>13</v>
      </c>
      <c r="C13" s="4" t="s">
        <v>119</v>
      </c>
      <c r="D13" s="8">
        <v>7.8E-2</v>
      </c>
      <c r="E13" s="7">
        <v>9.7722600000000007E-2</v>
      </c>
      <c r="G13" s="22">
        <v>7.5770199999999996E-2</v>
      </c>
      <c r="J13" s="22">
        <v>8.1159800000000004E-2</v>
      </c>
      <c r="L13" s="22">
        <v>8.0426999999999998E-2</v>
      </c>
      <c r="P13" s="23">
        <v>5.9445900000000003E-2</v>
      </c>
      <c r="S13" s="7">
        <v>7.2652499999999995E-2</v>
      </c>
    </row>
    <row r="14" spans="1:40" x14ac:dyDescent="0.25">
      <c r="A14" s="101"/>
      <c r="B14" s="4" t="s">
        <v>14</v>
      </c>
      <c r="C14" s="4" t="s">
        <v>119</v>
      </c>
      <c r="D14" s="8">
        <v>7.2999999999999995E-2</v>
      </c>
      <c r="E14" s="7">
        <v>4.9966000000000003E-2</v>
      </c>
      <c r="G14" s="22">
        <v>6.8963499999999997E-2</v>
      </c>
      <c r="J14" s="22">
        <v>6.5146200000000001E-2</v>
      </c>
      <c r="L14" s="22">
        <v>7.6408299999999998E-2</v>
      </c>
      <c r="P14" s="23">
        <v>6.8901699999999996E-2</v>
      </c>
      <c r="S14" s="7">
        <v>6.8964200000000003E-2</v>
      </c>
    </row>
    <row r="15" spans="1:40" x14ac:dyDescent="0.25">
      <c r="A15" s="101"/>
      <c r="B15" s="4" t="s">
        <v>15</v>
      </c>
      <c r="C15" s="4" t="s">
        <v>119</v>
      </c>
      <c r="D15" s="8">
        <v>6.4000000000000001E-2</v>
      </c>
      <c r="E15" s="7">
        <v>6.6281400000000004E-2</v>
      </c>
      <c r="G15" s="22">
        <v>7.0097900000000005E-2</v>
      </c>
      <c r="J15" s="22">
        <v>7.42448E-2</v>
      </c>
      <c r="L15" s="22">
        <v>6.3897899999999994E-2</v>
      </c>
      <c r="P15" s="23">
        <v>5.0452999999999998E-2</v>
      </c>
      <c r="S15" s="7">
        <v>6.5506400000000006E-2</v>
      </c>
    </row>
    <row r="16" spans="1:40" x14ac:dyDescent="0.25">
      <c r="A16" s="101"/>
      <c r="B16" s="4" t="s">
        <v>16</v>
      </c>
      <c r="C16" s="4" t="s">
        <v>119</v>
      </c>
      <c r="D16" s="8">
        <v>0.05</v>
      </c>
      <c r="E16" s="7">
        <v>2.7362299999999999E-2</v>
      </c>
      <c r="G16" s="22">
        <v>5.0573199999999999E-2</v>
      </c>
      <c r="J16" s="22">
        <v>4.0883200000000001E-2</v>
      </c>
      <c r="L16" s="22">
        <v>4.7787000000000003E-2</v>
      </c>
      <c r="P16" s="23">
        <v>4.2451900000000001E-2</v>
      </c>
      <c r="S16" s="7">
        <v>5.0733800000000003E-2</v>
      </c>
    </row>
    <row r="17" spans="1:19" x14ac:dyDescent="0.25">
      <c r="A17" s="101"/>
      <c r="B17" s="4" t="s">
        <v>17</v>
      </c>
      <c r="C17" s="4" t="s">
        <v>119</v>
      </c>
      <c r="D17" s="8">
        <v>3.4000000000000002E-2</v>
      </c>
      <c r="E17" s="7">
        <v>2.82121E-2</v>
      </c>
      <c r="G17" s="22">
        <v>2.81228E-2</v>
      </c>
      <c r="J17" s="22">
        <v>3.0571399999999999E-2</v>
      </c>
      <c r="L17" s="22">
        <v>2.9585E-2</v>
      </c>
      <c r="P17" s="23">
        <v>3.1343000000000003E-2</v>
      </c>
      <c r="S17" s="7">
        <v>3.63647E-2</v>
      </c>
    </row>
    <row r="18" spans="1:19" x14ac:dyDescent="0.25">
      <c r="A18" s="101"/>
      <c r="B18" s="4" t="s">
        <v>18</v>
      </c>
      <c r="C18" s="4" t="s">
        <v>119</v>
      </c>
      <c r="D18" s="8">
        <v>2.3E-2</v>
      </c>
      <c r="E18" s="7">
        <v>2.7192399999999999E-2</v>
      </c>
      <c r="G18" s="22">
        <v>2.38237E-2</v>
      </c>
      <c r="J18" s="22">
        <v>1.9531699999999999E-2</v>
      </c>
      <c r="L18" s="22">
        <v>1.6710900000000001E-2</v>
      </c>
      <c r="P18" s="23">
        <v>2.07631E-2</v>
      </c>
      <c r="S18" s="7">
        <v>2.3513099999999999E-2</v>
      </c>
    </row>
    <row r="19" spans="1:19" x14ac:dyDescent="0.25">
      <c r="A19" s="101"/>
      <c r="B19" s="4" t="s">
        <v>19</v>
      </c>
      <c r="C19" s="4" t="s">
        <v>119</v>
      </c>
      <c r="D19" s="8">
        <v>1.4999999999999999E-2</v>
      </c>
      <c r="E19" s="7">
        <v>3.1101299999999998E-2</v>
      </c>
      <c r="G19" s="22">
        <v>1.6360199999999998E-2</v>
      </c>
      <c r="J19" s="22">
        <v>1.01905E-2</v>
      </c>
      <c r="L19" s="22">
        <v>1.22013E-2</v>
      </c>
      <c r="P19" s="23">
        <v>1.7787500000000001E-2</v>
      </c>
      <c r="S19" s="7">
        <v>1.5329600000000001E-2</v>
      </c>
    </row>
    <row r="20" spans="1:19" x14ac:dyDescent="0.25">
      <c r="A20" s="101"/>
      <c r="B20" s="4" t="s">
        <v>20</v>
      </c>
      <c r="C20" s="4" t="s">
        <v>119</v>
      </c>
      <c r="D20" s="8">
        <v>1.4999999999999999E-2</v>
      </c>
      <c r="E20" s="7">
        <v>2.0564200000000001E-2</v>
      </c>
      <c r="G20" s="22">
        <v>1.40912E-2</v>
      </c>
      <c r="J20" s="22">
        <v>1.6620200000000002E-2</v>
      </c>
      <c r="L20" s="22">
        <v>1.5983600000000001E-2</v>
      </c>
      <c r="P20" s="23">
        <v>1.5671500000000001E-2</v>
      </c>
      <c r="S20" s="7">
        <v>1.36776E-2</v>
      </c>
    </row>
    <row r="21" spans="1:19" x14ac:dyDescent="0.25">
      <c r="A21" s="101"/>
      <c r="B21" s="4" t="s">
        <v>21</v>
      </c>
      <c r="C21" s="4" t="s">
        <v>119</v>
      </c>
      <c r="D21" s="8">
        <v>5.3999999999999999E-2</v>
      </c>
      <c r="E21" s="7">
        <v>6.9940500000000003E-2</v>
      </c>
      <c r="G21" s="22">
        <v>6.0857500000000002E-2</v>
      </c>
      <c r="J21" s="22">
        <v>5.3131400000000002E-2</v>
      </c>
      <c r="L21" s="22">
        <v>6.6182500000000005E-2</v>
      </c>
      <c r="P21" s="23">
        <v>5.6555099999999997E-2</v>
      </c>
      <c r="S21" s="7">
        <v>4.8329999999999998E-2</v>
      </c>
    </row>
    <row r="22" spans="1:19" x14ac:dyDescent="0.25">
      <c r="A22" s="101"/>
      <c r="B22" s="4" t="s">
        <v>22</v>
      </c>
      <c r="C22" s="4" t="s">
        <v>119</v>
      </c>
      <c r="D22" s="8">
        <v>6.2E-2</v>
      </c>
      <c r="E22" s="7">
        <v>7.2916700000000001E-2</v>
      </c>
      <c r="G22" s="22">
        <v>6.4285300000000004E-2</v>
      </c>
      <c r="J22" s="22">
        <v>5.8896700000000003E-2</v>
      </c>
      <c r="L22" s="22">
        <v>7.0618500000000001E-2</v>
      </c>
      <c r="P22" s="23">
        <v>8.5052799999999998E-2</v>
      </c>
      <c r="S22" s="7">
        <v>4.5126699999999999E-2</v>
      </c>
    </row>
    <row r="23" spans="1:19" x14ac:dyDescent="0.25">
      <c r="A23" s="101"/>
      <c r="B23" s="4" t="s">
        <v>23</v>
      </c>
      <c r="C23" s="4" t="s">
        <v>119</v>
      </c>
      <c r="D23" s="8">
        <v>6.7000000000000004E-2</v>
      </c>
      <c r="E23" s="7">
        <v>0.1008598</v>
      </c>
      <c r="G23" s="22">
        <v>6.4525799999999994E-2</v>
      </c>
      <c r="J23" s="22">
        <v>6.4661999999999997E-2</v>
      </c>
      <c r="L23" s="22">
        <v>6.7828100000000002E-2</v>
      </c>
      <c r="P23" s="23">
        <v>8.2473599999999994E-2</v>
      </c>
      <c r="S23" s="7">
        <v>5.2900700000000002E-2</v>
      </c>
    </row>
    <row r="24" spans="1:19" x14ac:dyDescent="0.25">
      <c r="A24" s="101"/>
      <c r="B24" s="4" t="s">
        <v>24</v>
      </c>
      <c r="C24" s="4" t="s">
        <v>119</v>
      </c>
      <c r="D24" s="8">
        <v>6.9000000000000006E-2</v>
      </c>
      <c r="E24" s="7">
        <v>7.3578000000000005E-2</v>
      </c>
      <c r="G24" s="22">
        <v>7.7214500000000005E-2</v>
      </c>
      <c r="J24" s="22">
        <v>5.1435700000000001E-2</v>
      </c>
      <c r="L24" s="22">
        <v>6.0190300000000002E-2</v>
      </c>
      <c r="P24" s="23">
        <v>5.3850000000000002E-2</v>
      </c>
      <c r="S24" s="7">
        <v>5.5879199999999997E-2</v>
      </c>
    </row>
    <row r="25" spans="1:19" x14ac:dyDescent="0.25">
      <c r="A25" s="101"/>
      <c r="B25" s="4" t="s">
        <v>25</v>
      </c>
      <c r="C25" s="4" t="s">
        <v>119</v>
      </c>
      <c r="D25" s="8">
        <v>6.0999999999999999E-2</v>
      </c>
      <c r="E25" s="7">
        <v>4.39815E-2</v>
      </c>
      <c r="G25" s="22">
        <v>4.4801300000000002E-2</v>
      </c>
      <c r="J25" s="22">
        <v>6.00271E-2</v>
      </c>
      <c r="L25" s="22">
        <v>5.1336199999999999E-2</v>
      </c>
      <c r="P25" s="23">
        <v>5.1459499999999998E-2</v>
      </c>
      <c r="S25" s="7">
        <v>0.1032351</v>
      </c>
    </row>
    <row r="26" spans="1:19" x14ac:dyDescent="0.25">
      <c r="A26" s="101"/>
      <c r="B26" s="4" t="s">
        <v>26</v>
      </c>
      <c r="C26" s="4" t="s">
        <v>119</v>
      </c>
      <c r="D26" s="8">
        <v>5.3999999999999999E-2</v>
      </c>
      <c r="E26" s="7">
        <v>3.67064E-2</v>
      </c>
      <c r="G26" s="22">
        <v>4.6364799999999998E-2</v>
      </c>
      <c r="J26" s="22">
        <v>5.8557499999999998E-2</v>
      </c>
      <c r="L26" s="22">
        <v>5.8723600000000001E-2</v>
      </c>
      <c r="P26" s="23">
        <v>5.35355E-2</v>
      </c>
      <c r="S26" s="7">
        <v>6.4346299999999995E-2</v>
      </c>
    </row>
    <row r="27" spans="1:19" x14ac:dyDescent="0.25">
      <c r="A27" s="101"/>
      <c r="B27" s="4" t="s">
        <v>27</v>
      </c>
      <c r="C27" s="4" t="s">
        <v>119</v>
      </c>
      <c r="D27" s="8">
        <v>5.6000000000000001E-2</v>
      </c>
      <c r="E27" s="7">
        <v>6.0846600000000001E-2</v>
      </c>
      <c r="G27" s="22">
        <v>5.1295899999999998E-2</v>
      </c>
      <c r="J27" s="22">
        <v>8.1844899999999998E-2</v>
      </c>
      <c r="L27" s="22">
        <v>6.2050599999999997E-2</v>
      </c>
      <c r="P27" s="23">
        <v>5.79391E-2</v>
      </c>
      <c r="S27" s="7">
        <v>5.7003199999999997E-2</v>
      </c>
    </row>
    <row r="28" spans="1:19" x14ac:dyDescent="0.25">
      <c r="A28" s="101"/>
      <c r="B28" s="4" t="s">
        <v>28</v>
      </c>
      <c r="C28" s="4" t="s">
        <v>119</v>
      </c>
      <c r="D28" s="8">
        <v>5.6000000000000001E-2</v>
      </c>
      <c r="E28" s="7">
        <v>4.6792300000000002E-2</v>
      </c>
      <c r="G28" s="22">
        <v>6.2000100000000002E-2</v>
      </c>
      <c r="J28" s="22">
        <v>5.8557499999999998E-2</v>
      </c>
      <c r="L28" s="22">
        <v>6.5055600000000005E-2</v>
      </c>
      <c r="P28" s="23">
        <v>5.2465999999999999E-2</v>
      </c>
      <c r="S28" s="7">
        <v>4.8329999999999998E-2</v>
      </c>
    </row>
    <row r="29" spans="1:19" x14ac:dyDescent="0.25">
      <c r="A29" s="101"/>
      <c r="B29" s="4" t="s">
        <v>29</v>
      </c>
      <c r="C29" s="4" t="s">
        <v>119</v>
      </c>
      <c r="D29" s="8">
        <v>6.7000000000000004E-2</v>
      </c>
      <c r="E29" s="7">
        <v>5.7539699999999999E-2</v>
      </c>
      <c r="G29" s="22">
        <v>6.7412399999999997E-2</v>
      </c>
      <c r="I29" s="23"/>
      <c r="J29" s="22">
        <v>7.0766399999999993E-2</v>
      </c>
      <c r="L29" s="22">
        <v>7.34268E-2</v>
      </c>
      <c r="N29" s="23"/>
      <c r="O29" s="23"/>
      <c r="P29" s="23">
        <v>6.9703100000000004E-2</v>
      </c>
      <c r="Q29" s="23"/>
      <c r="R29" s="23"/>
      <c r="S29" s="7">
        <v>5.8557999999999999E-2</v>
      </c>
    </row>
    <row r="30" spans="1:19" x14ac:dyDescent="0.25">
      <c r="A30" s="101"/>
      <c r="B30" s="4" t="s">
        <v>30</v>
      </c>
      <c r="C30" s="4" t="s">
        <v>119</v>
      </c>
      <c r="D30" s="8">
        <v>7.2999999999999995E-2</v>
      </c>
      <c r="E30" s="7">
        <v>6.9113800000000003E-2</v>
      </c>
      <c r="G30" s="22">
        <v>6.2541299999999994E-2</v>
      </c>
      <c r="J30" s="22">
        <v>6.2966300000000003E-2</v>
      </c>
      <c r="L30" s="22">
        <v>7.4249599999999999E-2</v>
      </c>
      <c r="P30" s="23">
        <v>7.5113200000000005E-2</v>
      </c>
      <c r="S30" s="7">
        <v>6.1911099999999997E-2</v>
      </c>
    </row>
    <row r="31" spans="1:19" x14ac:dyDescent="0.25">
      <c r="A31" s="101"/>
      <c r="B31" s="4" t="s">
        <v>31</v>
      </c>
      <c r="C31" s="4" t="s">
        <v>119</v>
      </c>
      <c r="D31" s="8">
        <v>7.8E-2</v>
      </c>
      <c r="E31" s="7">
        <v>6.4980200000000002E-2</v>
      </c>
      <c r="G31" s="22">
        <v>9.1466699999999998E-2</v>
      </c>
      <c r="J31" s="22">
        <v>7.85666E-2</v>
      </c>
      <c r="L31" s="22">
        <v>7.2174699999999994E-2</v>
      </c>
      <c r="P31" s="23">
        <v>8.6310999999999999E-2</v>
      </c>
      <c r="S31" s="7">
        <v>7.4649199999999999E-2</v>
      </c>
    </row>
    <row r="32" spans="1:19" x14ac:dyDescent="0.25">
      <c r="A32" s="101"/>
      <c r="B32" s="4" t="s">
        <v>32</v>
      </c>
      <c r="C32" s="4" t="s">
        <v>119</v>
      </c>
      <c r="D32" s="8">
        <v>7.5999999999999998E-2</v>
      </c>
      <c r="E32" s="7">
        <v>6.1342599999999997E-2</v>
      </c>
      <c r="G32" s="22">
        <v>7.2764400000000007E-2</v>
      </c>
      <c r="J32" s="22">
        <v>6.7827299999999993E-2</v>
      </c>
      <c r="L32" s="22">
        <v>7.3999200000000001E-2</v>
      </c>
      <c r="P32" s="23">
        <v>6.1776499999999998E-2</v>
      </c>
      <c r="S32" s="7">
        <v>7.5436000000000003E-2</v>
      </c>
    </row>
    <row r="33" spans="1:40" x14ac:dyDescent="0.25">
      <c r="A33" s="101"/>
      <c r="B33" s="4" t="s">
        <v>33</v>
      </c>
      <c r="C33" s="4" t="s">
        <v>119</v>
      </c>
      <c r="D33" s="8">
        <v>6.2E-2</v>
      </c>
      <c r="E33" s="7">
        <v>5.0264499999999997E-2</v>
      </c>
      <c r="G33" s="22">
        <v>6.6209599999999993E-2</v>
      </c>
      <c r="J33" s="22">
        <v>7.1218600000000007E-2</v>
      </c>
      <c r="L33" s="22">
        <v>6.2318900000000003E-2</v>
      </c>
      <c r="P33" s="23">
        <v>4.1834400000000001E-2</v>
      </c>
      <c r="S33" s="7">
        <v>6.7268599999999998E-2</v>
      </c>
    </row>
    <row r="34" spans="1:40" x14ac:dyDescent="0.25">
      <c r="A34" s="101"/>
      <c r="B34" s="4" t="s">
        <v>34</v>
      </c>
      <c r="C34" s="4" t="s">
        <v>119</v>
      </c>
      <c r="D34" s="8">
        <v>5.1999999999999998E-2</v>
      </c>
      <c r="E34" s="7">
        <v>2.2486800000000001E-2</v>
      </c>
      <c r="G34" s="22">
        <v>4.8108699999999997E-2</v>
      </c>
      <c r="J34" s="22">
        <v>5.6522700000000002E-2</v>
      </c>
      <c r="L34" s="22">
        <v>4.8134400000000001E-2</v>
      </c>
      <c r="P34" s="23">
        <v>5.69326E-2</v>
      </c>
      <c r="S34" s="7">
        <v>5.9119900000000003E-2</v>
      </c>
    </row>
    <row r="35" spans="1:40" x14ac:dyDescent="0.25">
      <c r="A35" s="101"/>
      <c r="B35" s="4" t="s">
        <v>35</v>
      </c>
      <c r="C35" s="4" t="s">
        <v>119</v>
      </c>
      <c r="D35" s="8">
        <v>3.6999999999999998E-2</v>
      </c>
      <c r="E35" s="7">
        <v>4.0013199999999999E-2</v>
      </c>
      <c r="G35" s="22">
        <v>3.6742999999999998E-2</v>
      </c>
      <c r="J35" s="22">
        <v>3.3687500000000002E-2</v>
      </c>
      <c r="L35" s="22">
        <v>3.3771000000000002E-2</v>
      </c>
      <c r="P35" s="23">
        <v>3.8626099999999997E-2</v>
      </c>
      <c r="S35" s="7">
        <v>4.3084900000000002E-2</v>
      </c>
    </row>
    <row r="36" spans="1:40" x14ac:dyDescent="0.25">
      <c r="A36" s="101"/>
      <c r="B36" s="4" t="s">
        <v>36</v>
      </c>
      <c r="C36" s="4" t="s">
        <v>119</v>
      </c>
      <c r="D36" s="8">
        <v>2.5000000000000001E-2</v>
      </c>
      <c r="E36" s="7">
        <v>3.9021199999999999E-2</v>
      </c>
      <c r="G36" s="22">
        <v>3.2653799999999997E-2</v>
      </c>
      <c r="J36" s="22">
        <v>1.7295999999999999E-2</v>
      </c>
      <c r="L36" s="22">
        <v>1.97653E-2</v>
      </c>
      <c r="P36" s="23">
        <v>2.03196E-2</v>
      </c>
      <c r="S36" s="7">
        <v>2.77804E-2</v>
      </c>
    </row>
    <row r="37" spans="1:40" x14ac:dyDescent="0.25">
      <c r="A37" s="101"/>
      <c r="B37" s="4" t="s">
        <v>37</v>
      </c>
      <c r="C37" s="4" t="s">
        <v>119</v>
      </c>
      <c r="D37" s="8">
        <v>2.1000000000000001E-2</v>
      </c>
      <c r="E37" s="7">
        <v>3.9847899999999999E-2</v>
      </c>
      <c r="G37" s="22">
        <v>1.6838100000000002E-2</v>
      </c>
      <c r="J37" s="22">
        <v>2.8035299999999999E-2</v>
      </c>
      <c r="L37" s="22">
        <v>1.5078899999999999E-2</v>
      </c>
      <c r="M37" s="23"/>
      <c r="N37" s="23"/>
      <c r="O37" s="23"/>
      <c r="P37" s="23">
        <v>2.1263199999999999E-2</v>
      </c>
      <c r="S37" s="7">
        <v>2.3022299999999999E-2</v>
      </c>
    </row>
    <row r="38" spans="1:40" x14ac:dyDescent="0.25">
      <c r="A38" s="101"/>
      <c r="B38" s="4" t="s">
        <v>38</v>
      </c>
      <c r="C38" s="4" t="s">
        <v>119</v>
      </c>
      <c r="D38" s="8">
        <v>2.8000000000000001E-2</v>
      </c>
      <c r="E38" s="7">
        <v>4.97685E-2</v>
      </c>
      <c r="G38" s="22">
        <v>3.3916700000000001E-2</v>
      </c>
      <c r="J38" s="22">
        <v>2.6000499999999999E-2</v>
      </c>
      <c r="L38" s="22">
        <v>2.5095699999999999E-2</v>
      </c>
      <c r="P38" s="23">
        <v>3.4788600000000003E-2</v>
      </c>
      <c r="S38" s="7">
        <v>3.4018300000000001E-2</v>
      </c>
    </row>
    <row r="39" spans="1:40" x14ac:dyDescent="0.25">
      <c r="A39" s="101" t="s">
        <v>39</v>
      </c>
      <c r="B39" s="4" t="s">
        <v>40</v>
      </c>
      <c r="C39" s="4" t="s">
        <v>120</v>
      </c>
      <c r="D39" s="8">
        <v>7.1999999999999995E-2</v>
      </c>
      <c r="E39" s="7">
        <v>2.6231999999999998E-2</v>
      </c>
      <c r="G39" s="23">
        <v>0.270148</v>
      </c>
      <c r="J39" s="23">
        <v>4.10791E-2</v>
      </c>
      <c r="K39" s="23"/>
      <c r="L39" s="23">
        <v>7.3541300000000004E-2</v>
      </c>
      <c r="P39" s="23">
        <v>0.19091520000000001</v>
      </c>
      <c r="S39" s="7">
        <v>4.0506800000000003E-2</v>
      </c>
    </row>
    <row r="40" spans="1:40" x14ac:dyDescent="0.25">
      <c r="A40" s="101"/>
      <c r="B40" s="4" t="s">
        <v>41</v>
      </c>
      <c r="C40" s="4" t="s">
        <v>120</v>
      </c>
      <c r="D40" s="8">
        <v>0.80200000000000005</v>
      </c>
      <c r="E40" s="7">
        <v>0.94594370000000005</v>
      </c>
      <c r="G40" s="23">
        <v>0.63478210000000002</v>
      </c>
      <c r="J40" s="23">
        <v>0.76195219999999997</v>
      </c>
      <c r="L40" s="23">
        <v>0.73516199999999998</v>
      </c>
      <c r="P40" s="23">
        <v>0.74541409999999997</v>
      </c>
      <c r="S40" s="7">
        <v>0.85190489999999996</v>
      </c>
    </row>
    <row r="41" spans="1:40" x14ac:dyDescent="0.25">
      <c r="A41" s="101"/>
      <c r="B41" s="4" t="s">
        <v>42</v>
      </c>
      <c r="C41" s="4" t="s">
        <v>120</v>
      </c>
      <c r="D41" s="8">
        <v>5.7000000000000002E-2</v>
      </c>
      <c r="E41" s="7">
        <v>1.60912E-2</v>
      </c>
      <c r="G41" s="23">
        <v>2.64164E-2</v>
      </c>
      <c r="J41" s="23">
        <v>5.4069899999999997E-2</v>
      </c>
      <c r="L41" s="23">
        <v>0.1175944</v>
      </c>
      <c r="P41" s="23">
        <v>3.4914100000000003E-2</v>
      </c>
      <c r="S41" s="7">
        <v>4.13414E-2</v>
      </c>
    </row>
    <row r="42" spans="1:40" x14ac:dyDescent="0.25">
      <c r="A42" s="101"/>
      <c r="B42" s="4" t="s">
        <v>43</v>
      </c>
      <c r="C42" s="4" t="s">
        <v>120</v>
      </c>
      <c r="D42" s="8">
        <v>4.9000000000000002E-2</v>
      </c>
      <c r="E42" s="7">
        <v>4.1904000000000004E-3</v>
      </c>
      <c r="G42" s="23">
        <v>3.15246E-2</v>
      </c>
      <c r="J42" s="23">
        <v>0.12920590000000001</v>
      </c>
      <c r="L42" s="23">
        <v>3.9141500000000003E-2</v>
      </c>
      <c r="P42" s="23">
        <v>7.5437999999999998E-3</v>
      </c>
      <c r="S42" s="7">
        <v>4.5789499999999997E-2</v>
      </c>
    </row>
    <row r="43" spans="1:40" x14ac:dyDescent="0.25">
      <c r="A43" s="101"/>
      <c r="B43" s="4" t="s">
        <v>44</v>
      </c>
      <c r="C43" s="4" t="s">
        <v>120</v>
      </c>
      <c r="D43" s="8">
        <v>0.02</v>
      </c>
      <c r="E43" s="7">
        <v>7.5427000000000003E-3</v>
      </c>
      <c r="G43" s="23">
        <v>1.1383900000000001E-2</v>
      </c>
      <c r="J43" s="23">
        <v>1.3693E-2</v>
      </c>
      <c r="L43" s="23">
        <v>2.6741500000000001E-2</v>
      </c>
      <c r="P43" s="23">
        <v>2.12128E-2</v>
      </c>
      <c r="S43" s="7">
        <v>2.0457300000000001E-2</v>
      </c>
      <c r="U43" s="4"/>
      <c r="V43" s="4"/>
    </row>
    <row r="44" spans="1:40" x14ac:dyDescent="0.25">
      <c r="A44" s="101" t="s">
        <v>45</v>
      </c>
      <c r="B44" s="4" t="s">
        <v>46</v>
      </c>
      <c r="C44" s="4" t="s">
        <v>119</v>
      </c>
      <c r="D44" s="6">
        <v>253509</v>
      </c>
      <c r="E44" s="6">
        <v>5884</v>
      </c>
      <c r="F44" s="6">
        <v>5884</v>
      </c>
      <c r="G44" s="24">
        <v>16748</v>
      </c>
      <c r="H44" s="6">
        <v>5382</v>
      </c>
      <c r="I44" s="4">
        <v>11366</v>
      </c>
      <c r="J44" s="4">
        <v>8243</v>
      </c>
      <c r="K44" s="4">
        <v>8243</v>
      </c>
      <c r="L44" s="25">
        <f>111+26640+297+N44+3531+8</f>
        <v>54994</v>
      </c>
      <c r="M44" s="6">
        <f>111+26640+297</f>
        <v>27048</v>
      </c>
      <c r="N44" s="4">
        <v>24407</v>
      </c>
      <c r="O44" s="6">
        <v>3539</v>
      </c>
      <c r="P44" s="24">
        <v>15123</v>
      </c>
      <c r="Q44" s="4">
        <v>8277</v>
      </c>
      <c r="R44" s="4">
        <v>6846</v>
      </c>
      <c r="S44" s="6">
        <v>52056</v>
      </c>
      <c r="T44" s="4">
        <v>25374</v>
      </c>
      <c r="U44" s="4">
        <v>26682</v>
      </c>
      <c r="V44" s="4"/>
      <c r="W44" s="4">
        <v>15619</v>
      </c>
      <c r="X44" s="4">
        <v>3094</v>
      </c>
      <c r="Y44" s="4">
        <v>1596</v>
      </c>
      <c r="Z44" s="4">
        <v>5741</v>
      </c>
      <c r="AA44" s="4">
        <v>2718</v>
      </c>
      <c r="AB44" s="4">
        <v>3171</v>
      </c>
      <c r="AC44" s="4">
        <v>4101</v>
      </c>
      <c r="AD44" s="6">
        <v>12182</v>
      </c>
      <c r="AE44" s="4">
        <v>5951</v>
      </c>
      <c r="AF44" s="4">
        <v>5541</v>
      </c>
      <c r="AG44" s="4">
        <v>3007</v>
      </c>
      <c r="AH44" s="4">
        <v>994</v>
      </c>
      <c r="AI44" s="4">
        <v>1436</v>
      </c>
      <c r="AJ44" s="4">
        <v>7526</v>
      </c>
      <c r="AK44" s="6">
        <v>5864</v>
      </c>
      <c r="AL44" s="4">
        <v>20994</v>
      </c>
      <c r="AM44" s="4">
        <v>8462</v>
      </c>
      <c r="AN44" s="4">
        <v>2726</v>
      </c>
    </row>
    <row r="45" spans="1:40" x14ac:dyDescent="0.25">
      <c r="A45" s="101"/>
      <c r="B45" s="4" t="s">
        <v>47</v>
      </c>
      <c r="C45" s="4" t="s">
        <v>119</v>
      </c>
      <c r="D45" s="6">
        <v>261143</v>
      </c>
      <c r="E45" s="6">
        <v>6048</v>
      </c>
      <c r="F45" s="6">
        <v>6048</v>
      </c>
      <c r="G45" s="24">
        <v>16629</v>
      </c>
      <c r="H45" s="6">
        <v>5004</v>
      </c>
      <c r="I45" s="4">
        <v>11625</v>
      </c>
      <c r="J45" s="4">
        <v>8846</v>
      </c>
      <c r="K45" s="4">
        <v>8846</v>
      </c>
      <c r="L45" s="25">
        <v>55906</v>
      </c>
      <c r="M45" s="6">
        <f>62+27540+389</f>
        <v>27991</v>
      </c>
      <c r="N45" s="4">
        <v>24245</v>
      </c>
      <c r="O45" s="6">
        <v>3670</v>
      </c>
      <c r="P45" s="24">
        <v>15896</v>
      </c>
      <c r="Q45" s="4">
        <v>8680</v>
      </c>
      <c r="R45" s="4">
        <v>7216</v>
      </c>
      <c r="S45" s="6">
        <v>53383</v>
      </c>
      <c r="T45" s="4">
        <v>25772</v>
      </c>
      <c r="U45" s="4">
        <v>27611</v>
      </c>
      <c r="V45" s="4"/>
      <c r="W45" s="4">
        <v>16911</v>
      </c>
      <c r="X45" s="4">
        <v>3500</v>
      </c>
      <c r="Y45" s="4">
        <v>1623</v>
      </c>
      <c r="Z45" s="4">
        <v>6192</v>
      </c>
      <c r="AA45" s="4">
        <v>2708</v>
      </c>
      <c r="AB45" s="4">
        <v>3305</v>
      </c>
      <c r="AC45" s="4">
        <v>3925</v>
      </c>
      <c r="AD45" s="6">
        <v>13861</v>
      </c>
      <c r="AE45" s="4">
        <v>5806</v>
      </c>
      <c r="AF45" s="4">
        <v>5329</v>
      </c>
      <c r="AG45" s="4">
        <v>2771</v>
      </c>
      <c r="AH45" s="4">
        <v>847</v>
      </c>
      <c r="AI45" s="4">
        <v>1731</v>
      </c>
      <c r="AJ45" s="4">
        <v>7626</v>
      </c>
      <c r="AK45" s="6">
        <v>5536</v>
      </c>
      <c r="AL45" s="4">
        <v>20821</v>
      </c>
      <c r="AM45" s="4">
        <v>8967</v>
      </c>
      <c r="AN45" s="4">
        <v>2959</v>
      </c>
    </row>
    <row r="46" spans="1:40" x14ac:dyDescent="0.25">
      <c r="A46" s="101"/>
      <c r="B46" s="4" t="s">
        <v>109</v>
      </c>
      <c r="C46" s="4" t="s">
        <v>119</v>
      </c>
      <c r="D46" s="6">
        <v>514652</v>
      </c>
      <c r="E46" s="6">
        <v>11932</v>
      </c>
      <c r="F46" s="6">
        <v>11932</v>
      </c>
      <c r="G46" s="24">
        <v>34259</v>
      </c>
      <c r="H46" s="6">
        <f>10386+882</f>
        <v>11268</v>
      </c>
      <c r="I46" s="6">
        <v>22991</v>
      </c>
      <c r="J46" s="4">
        <v>17089</v>
      </c>
      <c r="K46" s="4">
        <v>17089</v>
      </c>
      <c r="L46" s="6">
        <v>110900</v>
      </c>
      <c r="M46" s="6">
        <f>55039</f>
        <v>55039</v>
      </c>
      <c r="N46" s="6">
        <v>48652</v>
      </c>
      <c r="O46" s="6">
        <v>7209</v>
      </c>
      <c r="P46" s="24">
        <v>31019</v>
      </c>
      <c r="Q46" s="6">
        <v>16957</v>
      </c>
      <c r="R46" s="6">
        <v>14062</v>
      </c>
      <c r="S46" s="6">
        <v>105439</v>
      </c>
      <c r="T46" s="6">
        <v>51146</v>
      </c>
      <c r="U46" s="6">
        <v>54293</v>
      </c>
      <c r="W46" s="6">
        <v>32530</v>
      </c>
      <c r="X46" s="6">
        <v>6594</v>
      </c>
      <c r="Y46" s="6">
        <v>3219</v>
      </c>
      <c r="Z46" s="6">
        <v>11933</v>
      </c>
      <c r="AA46" s="6">
        <v>5426</v>
      </c>
      <c r="AB46" s="6">
        <v>6476</v>
      </c>
      <c r="AC46" s="6">
        <v>8026</v>
      </c>
      <c r="AD46" s="6">
        <v>26043</v>
      </c>
      <c r="AE46" s="6">
        <v>11757</v>
      </c>
      <c r="AF46" s="6">
        <v>10870</v>
      </c>
      <c r="AG46" s="6">
        <v>5778</v>
      </c>
      <c r="AH46" s="6">
        <v>1841</v>
      </c>
      <c r="AI46" s="6">
        <v>3167</v>
      </c>
      <c r="AJ46" s="6">
        <v>15152</v>
      </c>
      <c r="AK46" s="6">
        <v>11400</v>
      </c>
      <c r="AL46" s="6">
        <v>41815</v>
      </c>
      <c r="AM46" s="6">
        <v>17429</v>
      </c>
      <c r="AN46" s="6">
        <v>5685</v>
      </c>
    </row>
    <row r="47" spans="1:40" x14ac:dyDescent="0.25">
      <c r="A47" s="5" t="s">
        <v>48</v>
      </c>
      <c r="B47" s="4" t="s">
        <v>49</v>
      </c>
      <c r="C47" s="4" t="s">
        <v>121</v>
      </c>
      <c r="D47" s="8">
        <v>9.4162657485057866E-2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x14ac:dyDescent="0.25">
      <c r="A48" s="5" t="s">
        <v>97</v>
      </c>
      <c r="B48" s="4"/>
      <c r="C48" s="4" t="s">
        <v>122</v>
      </c>
      <c r="D48" s="7">
        <v>4.5140800000000002E-2</v>
      </c>
      <c r="E48" s="7">
        <v>3.08493E-2</v>
      </c>
      <c r="F48" s="7">
        <v>3.08493E-2</v>
      </c>
      <c r="G48" s="11">
        <v>0.1545</v>
      </c>
      <c r="H48" s="7">
        <v>0.19632384649833512</v>
      </c>
      <c r="I48" s="7">
        <v>0.13396909816147815</v>
      </c>
      <c r="J48" s="11">
        <v>4.8833457433606356E-2</v>
      </c>
      <c r="K48" s="11">
        <v>4.8833457433606356E-2</v>
      </c>
      <c r="L48" s="7">
        <v>3.5099999999999999E-2</v>
      </c>
      <c r="M48" s="7">
        <v>3.9322998254945368E-2</v>
      </c>
      <c r="N48" s="7">
        <v>3.2889395967264187E-2</v>
      </c>
      <c r="O48" s="7">
        <v>1.7793726993434254E-2</v>
      </c>
      <c r="P48" s="7">
        <v>9.06E-2</v>
      </c>
      <c r="Q48" s="7">
        <v>7.3826771653543302E-2</v>
      </c>
      <c r="R48" s="7">
        <v>0.11078049897001602</v>
      </c>
      <c r="S48" s="7">
        <v>2.9454899999999999E-2</v>
      </c>
      <c r="T48" s="7">
        <v>3.5369973632168754E-2</v>
      </c>
      <c r="U48" s="7">
        <v>2.3891181770621404E-2</v>
      </c>
      <c r="V48" s="7"/>
      <c r="W48" s="7">
        <v>4.6088027484280807E-2</v>
      </c>
      <c r="X48" s="7">
        <v>3.3381479698282777E-2</v>
      </c>
      <c r="Y48" s="7">
        <v>4.0924092409240921E-2</v>
      </c>
      <c r="Z48" s="7">
        <v>3.6078906385187751E-2</v>
      </c>
      <c r="AA48" s="7">
        <v>4.5251505146630414E-2</v>
      </c>
      <c r="AB48" s="7">
        <v>8.4240871236386933E-2</v>
      </c>
      <c r="AC48" s="7">
        <v>2.2019057429822301E-2</v>
      </c>
      <c r="AD48" s="7">
        <v>3.3362999533678224E-2</v>
      </c>
      <c r="AE48" s="7">
        <v>3.4544962568774241E-2</v>
      </c>
      <c r="AF48" s="7">
        <v>2.8406909788867563E-2</v>
      </c>
      <c r="AG48" s="7">
        <v>5.6679424093311462E-2</v>
      </c>
      <c r="AH48" s="7">
        <v>2.4459613196814563E-2</v>
      </c>
      <c r="AI48" s="7">
        <v>8.5254183770129468E-3</v>
      </c>
      <c r="AJ48" s="7">
        <v>2.3522021358274588E-2</v>
      </c>
      <c r="AK48" s="7">
        <v>1.8128932151214135E-2</v>
      </c>
      <c r="AL48" s="7">
        <v>4.6177119122096301E-2</v>
      </c>
      <c r="AM48" s="7">
        <v>1.8158859960315073E-2</v>
      </c>
      <c r="AN48" s="7">
        <v>5.6683123057231673E-3</v>
      </c>
    </row>
    <row r="49" spans="1:40" x14ac:dyDescent="0.25">
      <c r="A49" s="21" t="s">
        <v>51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x14ac:dyDescent="0.25">
      <c r="A50" s="1" t="s">
        <v>52</v>
      </c>
      <c r="B50" s="6" t="s">
        <v>142</v>
      </c>
      <c r="C50" s="6" t="s">
        <v>154</v>
      </c>
      <c r="D50" s="13">
        <v>651.56903821472361</v>
      </c>
      <c r="E50" s="13">
        <v>896.97926707934766</v>
      </c>
      <c r="F50" s="13">
        <v>896.97926707934766</v>
      </c>
      <c r="G50" s="19">
        <v>510.23070000000001</v>
      </c>
      <c r="H50" s="13">
        <v>345.08733856270004</v>
      </c>
      <c r="I50" s="13">
        <v>527.55215860857561</v>
      </c>
      <c r="J50" s="19">
        <v>667.6014669261267</v>
      </c>
      <c r="K50" s="19">
        <v>667.6014669261267</v>
      </c>
      <c r="L50" s="19">
        <v>749.23569999999995</v>
      </c>
      <c r="M50" s="13">
        <v>828.75054701389536</v>
      </c>
      <c r="N50" s="13">
        <v>638.30255005410118</v>
      </c>
      <c r="O50" s="13">
        <v>961.00165477895575</v>
      </c>
      <c r="P50" s="19">
        <v>717.46190000000001</v>
      </c>
      <c r="Q50" s="13">
        <v>735.80964240721516</v>
      </c>
      <c r="R50" s="13">
        <v>729.25171810651102</v>
      </c>
      <c r="S50" s="13">
        <v>637.99083740072479</v>
      </c>
      <c r="T50" s="13">
        <v>633.39720145151807</v>
      </c>
      <c r="U50" s="13">
        <v>664.61464356961983</v>
      </c>
      <c r="V50" s="13"/>
      <c r="W50" s="13">
        <v>534.17906978851579</v>
      </c>
      <c r="X50" s="13">
        <v>929.92156397412339</v>
      </c>
      <c r="Y50" s="13">
        <v>821.37122583217422</v>
      </c>
      <c r="Z50" s="13">
        <v>507.14600921711076</v>
      </c>
      <c r="AA50" s="13">
        <v>628.64838800053553</v>
      </c>
      <c r="AB50" s="13">
        <v>588.99243207110226</v>
      </c>
      <c r="AC50" s="13">
        <v>833.48786659717871</v>
      </c>
      <c r="AD50" s="13">
        <v>543.81658559094797</v>
      </c>
      <c r="AE50" s="13">
        <v>417.24093369056129</v>
      </c>
      <c r="AF50" s="13">
        <v>552.79877097951362</v>
      </c>
      <c r="AG50" s="13">
        <v>407.37510014073337</v>
      </c>
      <c r="AH50" s="13">
        <v>1118.5691569474686</v>
      </c>
      <c r="AI50" s="41">
        <v>0</v>
      </c>
      <c r="AJ50" s="13">
        <v>677.72401449949348</v>
      </c>
      <c r="AK50" s="13">
        <v>888.90373459006446</v>
      </c>
      <c r="AL50" s="13">
        <v>736.0092245030379</v>
      </c>
      <c r="AM50" s="13">
        <v>664.50821877445946</v>
      </c>
      <c r="AN50" s="13">
        <v>523.77374709666208</v>
      </c>
    </row>
    <row r="51" spans="1:40" s="4" customFormat="1" x14ac:dyDescent="0.25">
      <c r="A51" s="101" t="s">
        <v>53</v>
      </c>
      <c r="C51" s="4" t="s">
        <v>154</v>
      </c>
      <c r="D51" s="4" t="s">
        <v>134</v>
      </c>
      <c r="E51" s="4" t="s">
        <v>134</v>
      </c>
      <c r="G51" s="4" t="s">
        <v>133</v>
      </c>
      <c r="J51" s="4" t="s">
        <v>191</v>
      </c>
      <c r="L51" s="4" t="s">
        <v>191</v>
      </c>
      <c r="P51" s="4" t="s">
        <v>191</v>
      </c>
      <c r="S51" s="4" t="s">
        <v>134</v>
      </c>
    </row>
    <row r="52" spans="1:40" s="4" customFormat="1" x14ac:dyDescent="0.25">
      <c r="A52" s="101"/>
      <c r="C52" s="4" t="s">
        <v>154</v>
      </c>
      <c r="D52" s="4" t="s">
        <v>133</v>
      </c>
      <c r="E52" s="4" t="s">
        <v>133</v>
      </c>
      <c r="G52" s="4" t="s">
        <v>134</v>
      </c>
      <c r="J52" s="4" t="s">
        <v>133</v>
      </c>
      <c r="L52" s="4" t="s">
        <v>133</v>
      </c>
      <c r="P52" s="4" t="s">
        <v>133</v>
      </c>
      <c r="S52" s="4" t="s">
        <v>133</v>
      </c>
    </row>
    <row r="53" spans="1:40" s="4" customFormat="1" x14ac:dyDescent="0.25">
      <c r="A53" s="101"/>
      <c r="C53" s="4" t="s">
        <v>154</v>
      </c>
      <c r="D53" s="4" t="s">
        <v>135</v>
      </c>
      <c r="E53" s="4" t="s">
        <v>137</v>
      </c>
      <c r="G53" s="4" t="s">
        <v>135</v>
      </c>
      <c r="J53" s="4" t="s">
        <v>137</v>
      </c>
      <c r="L53" s="4" t="s">
        <v>136</v>
      </c>
      <c r="P53" s="4" t="s">
        <v>135</v>
      </c>
      <c r="S53" s="4" t="s">
        <v>135</v>
      </c>
    </row>
    <row r="54" spans="1:40" s="4" customFormat="1" x14ac:dyDescent="0.25">
      <c r="A54" s="101"/>
      <c r="C54" s="4" t="s">
        <v>154</v>
      </c>
      <c r="D54" s="4" t="s">
        <v>136</v>
      </c>
      <c r="E54" s="4" t="s">
        <v>135</v>
      </c>
      <c r="G54" s="4" t="s">
        <v>138</v>
      </c>
      <c r="J54" s="4" t="s">
        <v>136</v>
      </c>
      <c r="L54" s="4" t="s">
        <v>135</v>
      </c>
      <c r="P54" s="4" t="s">
        <v>137</v>
      </c>
      <c r="S54" s="4" t="s">
        <v>136</v>
      </c>
    </row>
    <row r="55" spans="1:40" s="4" customFormat="1" x14ac:dyDescent="0.25">
      <c r="A55" s="101"/>
      <c r="C55" s="4" t="s">
        <v>154</v>
      </c>
      <c r="D55" s="4" t="s">
        <v>137</v>
      </c>
      <c r="E55" s="4" t="s">
        <v>136</v>
      </c>
      <c r="G55" s="4" t="s">
        <v>136</v>
      </c>
      <c r="J55" s="4" t="s">
        <v>135</v>
      </c>
      <c r="L55" s="4" t="s">
        <v>137</v>
      </c>
      <c r="P55" s="4" t="s">
        <v>136</v>
      </c>
      <c r="S55" s="4" t="s">
        <v>138</v>
      </c>
    </row>
    <row r="56" spans="1:40" x14ac:dyDescent="0.25">
      <c r="A56" s="21" t="s">
        <v>54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s="4" customFormat="1" x14ac:dyDescent="0.25">
      <c r="A57" s="5" t="s">
        <v>98</v>
      </c>
      <c r="C57" s="4" t="s">
        <v>123</v>
      </c>
      <c r="D57" s="18">
        <v>0.223</v>
      </c>
      <c r="E57" s="11"/>
      <c r="G57" s="11">
        <v>0.128</v>
      </c>
      <c r="L57" s="11">
        <v>0.27850000000000003</v>
      </c>
      <c r="P57" s="11">
        <v>0.3024</v>
      </c>
      <c r="S57" s="11">
        <v>0.21510000000000001</v>
      </c>
    </row>
    <row r="58" spans="1:40" x14ac:dyDescent="0.25">
      <c r="A58" s="1" t="s">
        <v>55</v>
      </c>
      <c r="B58" s="6" t="s">
        <v>143</v>
      </c>
      <c r="C58" s="6" t="s">
        <v>154</v>
      </c>
      <c r="D58" s="13">
        <v>36.493618240325247</v>
      </c>
      <c r="E58" s="13">
        <v>86.761211495749578</v>
      </c>
      <c r="F58" s="13">
        <v>86.761211495749578</v>
      </c>
      <c r="G58" s="19">
        <v>17.893409999999999</v>
      </c>
      <c r="H58" s="13">
        <v>11.893653963384601</v>
      </c>
      <c r="I58" s="13">
        <v>20.088890009151619</v>
      </c>
      <c r="J58" s="19">
        <v>28.918800771021647</v>
      </c>
      <c r="K58" s="19">
        <v>28.918800771021647</v>
      </c>
      <c r="L58" s="19">
        <v>58.069510000000001</v>
      </c>
      <c r="M58" s="13">
        <v>85.57107380328361</v>
      </c>
      <c r="N58" s="13">
        <v>42.1604868891839</v>
      </c>
      <c r="O58" s="13">
        <v>76.906736894267425</v>
      </c>
      <c r="P58" s="19">
        <v>37.169809999999998</v>
      </c>
      <c r="Q58" s="13">
        <v>25.919442249448082</v>
      </c>
      <c r="R58" s="13">
        <v>52.2367834338949</v>
      </c>
      <c r="S58" s="13">
        <v>29.362932466503683</v>
      </c>
      <c r="T58" s="13">
        <v>31.205669833402517</v>
      </c>
      <c r="U58" s="13">
        <v>27.664138228277778</v>
      </c>
      <c r="V58" s="13"/>
      <c r="W58" s="13">
        <v>21.552965291062815</v>
      </c>
      <c r="X58" s="13">
        <v>18.632371364076761</v>
      </c>
      <c r="Y58" s="13">
        <v>65.116731904691335</v>
      </c>
      <c r="Z58" s="13">
        <v>21.995854674126086</v>
      </c>
      <c r="AA58" s="13">
        <v>46.160366518635001</v>
      </c>
      <c r="AB58" s="13">
        <v>27.628555711522054</v>
      </c>
      <c r="AC58" s="13">
        <v>16.726757785577547</v>
      </c>
      <c r="AD58" s="13">
        <v>28.554930758868995</v>
      </c>
      <c r="AE58" s="13">
        <v>16.086056552781105</v>
      </c>
      <c r="AF58" s="13">
        <v>15.553417038287989</v>
      </c>
      <c r="AG58" s="13">
        <v>31.258367246234066</v>
      </c>
      <c r="AH58" s="13">
        <v>12.637419957821466</v>
      </c>
      <c r="AI58" s="19">
        <v>0</v>
      </c>
      <c r="AJ58" s="13">
        <v>12.804897984842061</v>
      </c>
      <c r="AK58" s="13">
        <v>64.406370104990955</v>
      </c>
      <c r="AL58" s="13">
        <v>46.499446734305153</v>
      </c>
      <c r="AM58" s="13">
        <v>41.763968595390672</v>
      </c>
      <c r="AN58" s="13">
        <v>23.466579616850218</v>
      </c>
    </row>
    <row r="59" spans="1:40" s="39" customFormat="1" x14ac:dyDescent="0.25">
      <c r="A59" s="1" t="s">
        <v>183</v>
      </c>
      <c r="C59" s="4" t="s">
        <v>187</v>
      </c>
      <c r="D59" s="40">
        <v>0.09</v>
      </c>
      <c r="E59" s="13"/>
      <c r="F59" s="13"/>
      <c r="G59" s="19"/>
      <c r="H59" s="13"/>
      <c r="I59" s="13"/>
      <c r="J59" s="19"/>
      <c r="K59" s="19"/>
      <c r="L59" s="19"/>
      <c r="M59" s="13"/>
      <c r="N59" s="13"/>
      <c r="O59" s="13"/>
      <c r="P59" s="1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9"/>
      <c r="AJ59" s="13"/>
      <c r="AK59" s="13"/>
      <c r="AL59" s="13"/>
      <c r="AM59" s="13"/>
      <c r="AN59" s="13"/>
    </row>
    <row r="60" spans="1:40" x14ac:dyDescent="0.25">
      <c r="A60" s="1" t="s">
        <v>56</v>
      </c>
      <c r="B60" s="6" t="s">
        <v>110</v>
      </c>
      <c r="C60" s="6" t="s">
        <v>115</v>
      </c>
      <c r="D60" s="13">
        <v>114.25196054809852</v>
      </c>
      <c r="E60" s="13">
        <v>150.85484411666107</v>
      </c>
      <c r="F60" s="13">
        <v>150.85484411666107</v>
      </c>
      <c r="G60" s="19">
        <v>84.649289237864508</v>
      </c>
      <c r="H60" s="13">
        <v>144.42518775274408</v>
      </c>
      <c r="I60" s="13">
        <v>60.893393066852255</v>
      </c>
      <c r="J60" s="19">
        <v>152.14465445608286</v>
      </c>
      <c r="K60" s="19">
        <v>152.14465445608286</v>
      </c>
      <c r="L60" s="19">
        <v>146.72464079302878</v>
      </c>
      <c r="M60" s="13">
        <v>183.50624102908847</v>
      </c>
      <c r="N60" s="13">
        <v>98.659870097837711</v>
      </c>
      <c r="O60" s="13">
        <v>208.07324178110696</v>
      </c>
      <c r="P60" s="19">
        <v>145.07237499597022</v>
      </c>
      <c r="Q60" s="13">
        <v>171.0208173615616</v>
      </c>
      <c r="R60" s="13">
        <v>113.78182335371925</v>
      </c>
      <c r="S60" s="13">
        <v>91.996320147194112</v>
      </c>
      <c r="T60" s="13">
        <v>97.759355570328083</v>
      </c>
      <c r="U60" s="13">
        <v>86.567329121617888</v>
      </c>
      <c r="V60" s="13"/>
      <c r="W60" s="13">
        <v>92.222563787273288</v>
      </c>
      <c r="X60" s="13">
        <v>90.991810737033674</v>
      </c>
      <c r="Y60" s="13">
        <v>155.32774153463808</v>
      </c>
      <c r="Z60" s="13">
        <v>25.140367049358925</v>
      </c>
      <c r="AA60" s="13">
        <v>92.148912642830823</v>
      </c>
      <c r="AB60" s="13">
        <v>61.766522544780734</v>
      </c>
      <c r="AC60" s="13">
        <v>62.297533017692494</v>
      </c>
      <c r="AD60" s="13">
        <v>107.5144952578428</v>
      </c>
      <c r="AE60" s="13">
        <v>102.06685378923194</v>
      </c>
      <c r="AF60" s="13">
        <v>73.597056117755287</v>
      </c>
      <c r="AG60" s="13">
        <v>190.37729318103152</v>
      </c>
      <c r="AH60" s="13">
        <v>54.318305268875612</v>
      </c>
      <c r="AI60" s="13">
        <v>0</v>
      </c>
      <c r="AJ60" s="13">
        <v>46.198521647307281</v>
      </c>
      <c r="AK60" s="13">
        <v>184.21052631578948</v>
      </c>
      <c r="AL60" s="13">
        <v>112.39985651082148</v>
      </c>
      <c r="AM60" s="13">
        <v>86.063457455964198</v>
      </c>
      <c r="AN60" s="13">
        <v>17.590149516270888</v>
      </c>
    </row>
    <row r="61" spans="1:40" s="39" customFormat="1" x14ac:dyDescent="0.25">
      <c r="A61" s="1" t="s">
        <v>184</v>
      </c>
      <c r="C61" s="39" t="s">
        <v>125</v>
      </c>
      <c r="D61" s="8">
        <v>0.27689999999999998</v>
      </c>
      <c r="E61" s="13"/>
      <c r="F61" s="13"/>
      <c r="G61" s="19"/>
      <c r="H61" s="13"/>
      <c r="I61" s="13"/>
      <c r="J61" s="19"/>
      <c r="K61" s="19"/>
      <c r="L61" s="19"/>
      <c r="M61" s="13"/>
      <c r="N61" s="13"/>
      <c r="O61" s="13"/>
      <c r="P61" s="19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</row>
    <row r="62" spans="1:40" x14ac:dyDescent="0.25">
      <c r="A62" s="1" t="s">
        <v>57</v>
      </c>
      <c r="B62" s="6" t="s">
        <v>110</v>
      </c>
      <c r="C62" s="6" t="s">
        <v>115</v>
      </c>
      <c r="D62" s="13">
        <v>257.64982939928342</v>
      </c>
      <c r="E62" s="13">
        <v>293.32886356017434</v>
      </c>
      <c r="F62" s="13">
        <v>293.32886356017434</v>
      </c>
      <c r="G62" s="19">
        <v>143.02810940190898</v>
      </c>
      <c r="H62" s="13">
        <v>77.026766801463509</v>
      </c>
      <c r="I62" s="13">
        <v>178.33065112435301</v>
      </c>
      <c r="J62" s="19">
        <v>234.06869916320443</v>
      </c>
      <c r="K62" s="19">
        <v>234.06869916320443</v>
      </c>
      <c r="L62" s="19">
        <v>329.23577934045483</v>
      </c>
      <c r="M62" s="13">
        <v>452.40647540834686</v>
      </c>
      <c r="N62" s="13">
        <v>205.54139603716189</v>
      </c>
      <c r="O62" s="13">
        <v>263.55943958940213</v>
      </c>
      <c r="P62" s="19">
        <v>306.26390276927043</v>
      </c>
      <c r="Q62" s="13">
        <v>318.45255646635604</v>
      </c>
      <c r="R62" s="13">
        <v>291.56592234390553</v>
      </c>
      <c r="S62" s="13">
        <v>254.17539999430954</v>
      </c>
      <c r="T62" s="13">
        <v>332.38180893911544</v>
      </c>
      <c r="U62" s="13">
        <v>180.50209050890541</v>
      </c>
      <c r="V62" s="13"/>
      <c r="W62" s="13">
        <v>218.26006762988013</v>
      </c>
      <c r="X62" s="13">
        <v>409.46314831665154</v>
      </c>
      <c r="Y62" s="13">
        <v>62.131096613855227</v>
      </c>
      <c r="Z62" s="13">
        <v>167.60244699572613</v>
      </c>
      <c r="AA62" s="13">
        <v>110.57869517139697</v>
      </c>
      <c r="AB62" s="13">
        <v>231.62445954292772</v>
      </c>
      <c r="AC62" s="13">
        <v>186.8925990530775</v>
      </c>
      <c r="AD62" s="13">
        <v>230.38820412394881</v>
      </c>
      <c r="AE62" s="13">
        <v>110.57242493833459</v>
      </c>
      <c r="AF62" s="13">
        <v>101.19595216191352</v>
      </c>
      <c r="AG62" s="13">
        <v>276.91242644513676</v>
      </c>
      <c r="AH62" s="13">
        <v>325.90983161325363</v>
      </c>
      <c r="AI62" s="13">
        <v>0</v>
      </c>
      <c r="AJ62" s="13">
        <v>151.79514255543822</v>
      </c>
      <c r="AK62" s="13">
        <v>324.56140350877195</v>
      </c>
      <c r="AL62" s="13">
        <v>246.32308980031087</v>
      </c>
      <c r="AM62" s="13">
        <v>177.86447874232601</v>
      </c>
      <c r="AN62" s="13">
        <v>263.85224274406329</v>
      </c>
    </row>
    <row r="63" spans="1:40" x14ac:dyDescent="0.25">
      <c r="A63" s="1" t="s">
        <v>58</v>
      </c>
      <c r="B63" s="6" t="s">
        <v>149</v>
      </c>
      <c r="C63" s="6" t="s">
        <v>154</v>
      </c>
      <c r="D63" s="13">
        <v>65.111689999999996</v>
      </c>
      <c r="E63" s="13">
        <v>88.955309999999997</v>
      </c>
      <c r="F63" s="13">
        <v>88.955309999999997</v>
      </c>
      <c r="G63" s="19">
        <v>39.896369999999997</v>
      </c>
      <c r="H63" s="13">
        <v>40.08273109185442</v>
      </c>
      <c r="I63" s="13">
        <v>40.385719999999999</v>
      </c>
      <c r="J63" s="19">
        <v>67.626310000000004</v>
      </c>
      <c r="K63" s="19">
        <v>67.626310000000004</v>
      </c>
      <c r="L63" s="19">
        <v>77.279750000000007</v>
      </c>
      <c r="M63" s="13">
        <v>79.718825072766592</v>
      </c>
      <c r="N63" s="13">
        <v>65.314859999999996</v>
      </c>
      <c r="O63" s="13">
        <v>131.72953458177278</v>
      </c>
      <c r="P63" s="19">
        <v>71.862080000000006</v>
      </c>
      <c r="Q63" s="13">
        <v>83.071169999999995</v>
      </c>
      <c r="R63" s="13">
        <v>65.852760000000004</v>
      </c>
      <c r="S63" s="13">
        <v>62.384219999999999</v>
      </c>
      <c r="T63" s="13">
        <v>61.817010000000003</v>
      </c>
      <c r="U63" s="13">
        <v>65.652370000000005</v>
      </c>
      <c r="V63" s="13"/>
      <c r="W63" s="13">
        <v>63.713259999999998</v>
      </c>
      <c r="X63" s="13">
        <v>98.490849999999995</v>
      </c>
      <c r="Y63" s="13">
        <v>30.947050000000001</v>
      </c>
      <c r="Z63" s="13">
        <v>42.864730000000002</v>
      </c>
      <c r="AA63" s="13">
        <v>51.176859999999998</v>
      </c>
      <c r="AB63" s="13">
        <v>71.295270000000002</v>
      </c>
      <c r="AC63" s="13">
        <v>86.68253</v>
      </c>
      <c r="AD63" s="13">
        <v>53.806463164151594</v>
      </c>
      <c r="AE63" s="13">
        <v>40.887599999999999</v>
      </c>
      <c r="AF63" s="13">
        <v>74.890659999999997</v>
      </c>
      <c r="AG63" s="13">
        <v>44.686700000000002</v>
      </c>
      <c r="AH63" s="13">
        <v>41.994579999999999</v>
      </c>
      <c r="AI63" s="19">
        <v>0</v>
      </c>
      <c r="AJ63" s="13">
        <v>93.845839999999995</v>
      </c>
      <c r="AK63" s="13">
        <v>89.307134763157904</v>
      </c>
      <c r="AL63" s="13">
        <v>77.293670000000006</v>
      </c>
      <c r="AM63" s="13">
        <v>57.030500000000004</v>
      </c>
      <c r="AN63" s="13">
        <v>76.946039999999996</v>
      </c>
    </row>
    <row r="64" spans="1:40" s="4" customFormat="1" x14ac:dyDescent="0.25">
      <c r="A64" s="5" t="s">
        <v>99</v>
      </c>
      <c r="B64" s="4" t="s">
        <v>105</v>
      </c>
      <c r="C64" s="4" t="s">
        <v>124</v>
      </c>
      <c r="D64" s="11">
        <v>0.79890000000000005</v>
      </c>
      <c r="E64" s="11"/>
      <c r="G64" s="11">
        <v>0.96879999999999999</v>
      </c>
      <c r="H64" s="11"/>
      <c r="L64" s="11">
        <v>0.75509999999999999</v>
      </c>
      <c r="M64" s="11"/>
      <c r="N64" s="11"/>
      <c r="P64" s="11">
        <v>0.81100000000000005</v>
      </c>
      <c r="S64" s="11">
        <v>0.81040000000000001</v>
      </c>
      <c r="W64" s="11"/>
      <c r="X64" s="11"/>
      <c r="Y64" s="11"/>
      <c r="Z64" s="11"/>
      <c r="AA64" s="11"/>
      <c r="AB64" s="11"/>
    </row>
    <row r="65" spans="1:40" s="4" customFormat="1" x14ac:dyDescent="0.25">
      <c r="A65" s="5" t="s">
        <v>100</v>
      </c>
      <c r="B65" s="4" t="s">
        <v>106</v>
      </c>
      <c r="C65" s="4" t="s">
        <v>124</v>
      </c>
      <c r="D65" s="11">
        <v>0.71079999999999999</v>
      </c>
      <c r="E65" s="11"/>
      <c r="G65" s="11">
        <v>0.75229999999999997</v>
      </c>
      <c r="H65" s="11"/>
      <c r="L65" s="11">
        <v>0.72970000000000002</v>
      </c>
      <c r="M65" s="11"/>
      <c r="N65" s="11"/>
      <c r="P65" s="11">
        <v>0.63739999999999997</v>
      </c>
      <c r="S65" s="11">
        <v>0.81799999999999995</v>
      </c>
      <c r="W65" s="11"/>
      <c r="X65" s="11"/>
      <c r="Y65" s="11"/>
      <c r="Z65" s="11"/>
      <c r="AA65" s="11"/>
      <c r="AB65" s="11"/>
    </row>
    <row r="66" spans="1:40" s="4" customFormat="1" x14ac:dyDescent="0.25">
      <c r="A66" s="5" t="s">
        <v>59</v>
      </c>
      <c r="B66" s="4" t="s">
        <v>104</v>
      </c>
      <c r="C66" s="4" t="s">
        <v>123</v>
      </c>
      <c r="D66" s="18">
        <v>0.153</v>
      </c>
      <c r="E66" s="11"/>
      <c r="G66" s="11">
        <v>0.22090000000000001</v>
      </c>
      <c r="L66" s="11">
        <v>0.20269999999999999</v>
      </c>
      <c r="P66" s="11">
        <v>0.20230000000000001</v>
      </c>
      <c r="S66" s="11">
        <v>0.1125</v>
      </c>
    </row>
    <row r="67" spans="1:40" s="4" customFormat="1" x14ac:dyDescent="0.25">
      <c r="A67" s="5" t="s">
        <v>101</v>
      </c>
      <c r="B67" s="4" t="s">
        <v>116</v>
      </c>
      <c r="C67" s="4" t="s">
        <v>125</v>
      </c>
      <c r="D67" s="11">
        <v>0.1978</v>
      </c>
      <c r="E67" s="11"/>
      <c r="G67" s="11">
        <v>0.44990000000000002</v>
      </c>
      <c r="H67" s="11"/>
      <c r="L67" s="11">
        <v>0.36380000000000001</v>
      </c>
      <c r="M67" s="11"/>
      <c r="N67" s="11"/>
      <c r="P67" s="11">
        <v>0.42309999999999998</v>
      </c>
      <c r="S67" s="11">
        <v>0.18440000000000001</v>
      </c>
      <c r="W67" s="11"/>
      <c r="X67" s="11"/>
      <c r="Y67" s="11"/>
      <c r="Z67" s="11"/>
      <c r="AA67" s="11"/>
      <c r="AB67" s="11"/>
    </row>
    <row r="68" spans="1:40" s="4" customFormat="1" x14ac:dyDescent="0.25">
      <c r="A68" s="5" t="s">
        <v>185</v>
      </c>
      <c r="B68" s="4" t="s">
        <v>186</v>
      </c>
      <c r="C68" s="4" t="s">
        <v>187</v>
      </c>
      <c r="D68" s="42">
        <v>0.16</v>
      </c>
      <c r="E68" s="11"/>
      <c r="G68" s="11"/>
      <c r="H68" s="11"/>
      <c r="L68" s="11"/>
      <c r="M68" s="11"/>
      <c r="N68" s="11"/>
      <c r="P68" s="11"/>
      <c r="S68" s="11"/>
      <c r="W68" s="11"/>
      <c r="X68" s="11"/>
      <c r="Y68" s="11"/>
      <c r="Z68" s="11"/>
      <c r="AA68" s="11"/>
      <c r="AB68" s="11"/>
    </row>
    <row r="69" spans="1:40" x14ac:dyDescent="0.25">
      <c r="A69" s="21" t="s">
        <v>60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</row>
    <row r="70" spans="1:40" x14ac:dyDescent="0.25">
      <c r="A70" s="1" t="s">
        <v>61</v>
      </c>
      <c r="B70" s="6" t="s">
        <v>130</v>
      </c>
      <c r="C70" s="6" t="s">
        <v>154</v>
      </c>
      <c r="D70" s="13">
        <v>4.3083136990912152</v>
      </c>
      <c r="E70" s="13">
        <v>8.676789587852495</v>
      </c>
      <c r="F70" s="13">
        <v>8.676789587852495</v>
      </c>
      <c r="G70" s="19">
        <v>0</v>
      </c>
      <c r="H70" s="13">
        <v>0</v>
      </c>
      <c r="I70" s="13">
        <v>0</v>
      </c>
      <c r="J70" s="19">
        <v>6.6006600660066006</v>
      </c>
      <c r="K70" s="19">
        <v>6.6006600660066006</v>
      </c>
      <c r="L70" s="19">
        <v>4.553503668100177</v>
      </c>
      <c r="M70" s="13">
        <v>5.2769599100860853</v>
      </c>
      <c r="N70" s="13">
        <v>2.4524831391784181</v>
      </c>
      <c r="O70" s="13">
        <v>8.9099934605552598</v>
      </c>
      <c r="P70" s="19">
        <v>6.2565172054223153</v>
      </c>
      <c r="Q70" s="13">
        <v>4.9019607843137258</v>
      </c>
      <c r="R70" s="13">
        <v>8.1300813008130088</v>
      </c>
      <c r="S70" s="13">
        <v>4.282655246252677</v>
      </c>
      <c r="T70" s="13">
        <v>2.8776978417266186</v>
      </c>
      <c r="U70" s="13">
        <v>5.6657223796034</v>
      </c>
      <c r="V70" s="13"/>
      <c r="W70" s="13">
        <v>3.416856492027335</v>
      </c>
      <c r="X70" s="13">
        <v>0</v>
      </c>
      <c r="Y70" s="13">
        <v>19.047619047619051</v>
      </c>
      <c r="Z70" s="13">
        <v>0</v>
      </c>
      <c r="AA70" s="13">
        <v>21.978021978021978</v>
      </c>
      <c r="AB70" s="13">
        <v>4.9261083743842367</v>
      </c>
      <c r="AC70" s="13">
        <v>0</v>
      </c>
      <c r="AD70" s="13">
        <v>1.3871495200273136</v>
      </c>
      <c r="AE70" s="13">
        <v>0</v>
      </c>
      <c r="AF70" s="13">
        <v>6.2893081761006293</v>
      </c>
      <c r="AG70" s="13">
        <v>0</v>
      </c>
      <c r="AH70" s="13">
        <v>10.989010989010989</v>
      </c>
      <c r="AI70" s="19">
        <v>0</v>
      </c>
      <c r="AJ70" s="13">
        <v>0</v>
      </c>
      <c r="AK70" s="13">
        <v>5.7244404113732603</v>
      </c>
      <c r="AL70" s="13">
        <v>2.7586206896551722</v>
      </c>
      <c r="AM70" s="13">
        <v>2.0576131687242798</v>
      </c>
      <c r="AN70" s="13">
        <v>0</v>
      </c>
    </row>
    <row r="71" spans="1:40" x14ac:dyDescent="0.25">
      <c r="A71" s="1" t="s">
        <v>62</v>
      </c>
      <c r="B71" s="6" t="s">
        <v>129</v>
      </c>
      <c r="C71" s="6" t="s">
        <v>154</v>
      </c>
      <c r="D71" s="7">
        <v>0.1122821</v>
      </c>
      <c r="E71" s="7">
        <v>9.1106300000000001E-2</v>
      </c>
      <c r="F71" s="7">
        <v>9.1106300000000001E-2</v>
      </c>
      <c r="G71" s="11">
        <v>9.1620111731843576E-2</v>
      </c>
      <c r="H71" s="7">
        <v>7.22646781629116E-2</v>
      </c>
      <c r="I71" s="7">
        <v>9.7643099999999997E-2</v>
      </c>
      <c r="J71" s="11">
        <v>0.11716169999999999</v>
      </c>
      <c r="K71" s="11">
        <v>0.11716169999999999</v>
      </c>
      <c r="L71" s="11">
        <v>0.12800404755881609</v>
      </c>
      <c r="M71" s="7">
        <v>0.13232560924798778</v>
      </c>
      <c r="N71" s="7">
        <v>0.1183323</v>
      </c>
      <c r="O71" s="7">
        <v>0.11390024535996671</v>
      </c>
      <c r="P71" s="11">
        <v>8.6548488008342028E-2</v>
      </c>
      <c r="Q71" s="7">
        <v>8.8235300000000003E-2</v>
      </c>
      <c r="R71" s="7">
        <v>7.8590800000000002E-2</v>
      </c>
      <c r="S71" s="7">
        <v>9.74304E-2</v>
      </c>
      <c r="T71" s="7">
        <v>9.7841700000000004E-2</v>
      </c>
      <c r="U71" s="7">
        <v>9.7025500000000001E-2</v>
      </c>
      <c r="V71" s="7"/>
      <c r="W71" s="7">
        <v>8.0865599999999996E-2</v>
      </c>
      <c r="X71" s="7">
        <v>0.10045659999999999</v>
      </c>
      <c r="Y71" s="7">
        <v>9.5238100000000006E-2</v>
      </c>
      <c r="Z71" s="7">
        <v>8.6124400000000004E-2</v>
      </c>
      <c r="AA71" s="7">
        <v>0.15384619999999999</v>
      </c>
      <c r="AB71" s="7">
        <v>0.1231527</v>
      </c>
      <c r="AC71" s="7">
        <v>7.1428599999999995E-2</v>
      </c>
      <c r="AD71" s="7">
        <v>9.4326187198095462E-2</v>
      </c>
      <c r="AE71" s="7">
        <v>0.1052632</v>
      </c>
      <c r="AF71" s="7">
        <v>0.1069182</v>
      </c>
      <c r="AG71" s="7">
        <v>7.6923099999999994E-2</v>
      </c>
      <c r="AH71" s="7">
        <v>0.1098901</v>
      </c>
      <c r="AI71" s="7">
        <v>1</v>
      </c>
      <c r="AJ71" s="7">
        <v>9.3264299999999994E-2</v>
      </c>
      <c r="AK71" s="7">
        <v>7.1555524605263168E-2</v>
      </c>
      <c r="AL71" s="7">
        <v>8.6896600000000004E-2</v>
      </c>
      <c r="AM71" s="7">
        <v>9.2592599999999997E-2</v>
      </c>
      <c r="AN71" s="7">
        <v>6.6037700000000005E-2</v>
      </c>
    </row>
    <row r="72" spans="1:40" x14ac:dyDescent="0.25">
      <c r="A72" s="1" t="s">
        <v>131</v>
      </c>
      <c r="B72" s="6" t="s">
        <v>132</v>
      </c>
      <c r="C72" s="6" t="s">
        <v>154</v>
      </c>
      <c r="D72" s="7">
        <v>0.31782440000000001</v>
      </c>
      <c r="E72" s="7">
        <v>0.58008660000000001</v>
      </c>
      <c r="F72" s="7">
        <v>0.58008660000000001</v>
      </c>
      <c r="G72" s="11">
        <v>0.39888269999999998</v>
      </c>
      <c r="H72" s="7">
        <v>0.43220983379549394</v>
      </c>
      <c r="I72" s="7">
        <v>0.37847219999999998</v>
      </c>
      <c r="J72" s="11">
        <v>0.2328308</v>
      </c>
      <c r="K72" s="11">
        <v>0.2328308</v>
      </c>
      <c r="L72" s="11">
        <v>0.36200349999999998</v>
      </c>
      <c r="M72" s="7">
        <v>0.4255103701375389</v>
      </c>
      <c r="N72" s="7">
        <v>0.26095119999999999</v>
      </c>
      <c r="O72" s="7">
        <v>0.45410160141489808</v>
      </c>
      <c r="P72" s="11">
        <v>0.45881129999999998</v>
      </c>
      <c r="Q72" s="7">
        <v>0.49078729999999998</v>
      </c>
      <c r="R72" s="7">
        <v>0.40607739999999998</v>
      </c>
      <c r="S72" s="7">
        <v>0.26258209999999998</v>
      </c>
      <c r="T72" s="7">
        <v>0.25386310000000001</v>
      </c>
      <c r="U72" s="7">
        <v>0.27114969999999999</v>
      </c>
      <c r="V72" s="7"/>
      <c r="W72" s="7">
        <v>0.2359813</v>
      </c>
      <c r="X72" s="7">
        <v>0.22897200000000001</v>
      </c>
      <c r="Y72" s="7">
        <v>0.59090909999999996</v>
      </c>
      <c r="Z72" s="7">
        <v>0.19902909999999999</v>
      </c>
      <c r="AA72" s="7">
        <v>0.5027933</v>
      </c>
      <c r="AB72" s="7">
        <v>0.24242420000000001</v>
      </c>
      <c r="AC72" s="7">
        <v>0.27368419999999999</v>
      </c>
      <c r="AD72" s="7">
        <v>0.2317249559728142</v>
      </c>
      <c r="AE72" s="7">
        <v>0.40659339999999999</v>
      </c>
      <c r="AF72" s="7">
        <v>0.4679487</v>
      </c>
      <c r="AG72" s="7">
        <v>0.62765959999999998</v>
      </c>
      <c r="AH72" s="7">
        <v>0.30232560000000003</v>
      </c>
      <c r="AI72" s="7">
        <v>0</v>
      </c>
      <c r="AJ72" s="7">
        <v>0.19685040000000001</v>
      </c>
      <c r="AK72" s="7">
        <v>0.26895901934210531</v>
      </c>
      <c r="AL72" s="7">
        <v>0.23890059999999999</v>
      </c>
      <c r="AM72" s="7">
        <v>0.19527900000000001</v>
      </c>
      <c r="AN72" s="7">
        <v>0.30476189999999997</v>
      </c>
    </row>
    <row r="73" spans="1:40" x14ac:dyDescent="0.25">
      <c r="A73" s="1" t="s">
        <v>63</v>
      </c>
      <c r="B73" s="6" t="s">
        <v>111</v>
      </c>
      <c r="C73" s="6" t="s">
        <v>115</v>
      </c>
      <c r="D73" s="13">
        <v>62.43227213335534</v>
      </c>
      <c r="E73" s="13">
        <v>43.561596096880997</v>
      </c>
      <c r="F73" s="13">
        <v>43.561596096880997</v>
      </c>
      <c r="G73" s="19">
        <v>53.782717820007171</v>
      </c>
      <c r="H73" s="13">
        <v>47.809717325046321</v>
      </c>
      <c r="I73" s="13">
        <v>56.882821387940844</v>
      </c>
      <c r="J73" s="19">
        <v>179.54610744039067</v>
      </c>
      <c r="K73" s="19">
        <v>179.54610744039067</v>
      </c>
      <c r="L73" s="19">
        <v>80.879156430398439</v>
      </c>
      <c r="M73" s="13">
        <v>130.92741611167102</v>
      </c>
      <c r="N73" s="13">
        <v>35.248501938667602</v>
      </c>
      <c r="O73" s="6">
        <v>0</v>
      </c>
      <c r="P73" s="19">
        <v>30.265427801821978</v>
      </c>
      <c r="Q73" s="13">
        <v>53.746103407502964</v>
      </c>
      <c r="R73" s="13">
        <v>0</v>
      </c>
      <c r="S73" s="13">
        <v>68.593692124072277</v>
      </c>
      <c r="T73" s="13">
        <v>84.113721751808441</v>
      </c>
      <c r="U73" s="13">
        <v>53.7244473097483</v>
      </c>
      <c r="V73" s="13"/>
      <c r="W73" s="13">
        <v>74.410298385296528</v>
      </c>
      <c r="X73" s="13">
        <v>0</v>
      </c>
      <c r="Y73" s="13">
        <v>0</v>
      </c>
      <c r="Z73" s="13">
        <v>128.86597938144331</v>
      </c>
      <c r="AA73" s="13">
        <v>0</v>
      </c>
      <c r="AB73" s="13">
        <v>157.95293002685199</v>
      </c>
      <c r="AC73" s="13">
        <v>76.045627376425855</v>
      </c>
      <c r="AD73" s="13">
        <v>47.584625081436101</v>
      </c>
      <c r="AE73" s="13">
        <v>0</v>
      </c>
      <c r="AF73" s="13">
        <v>0</v>
      </c>
      <c r="AG73" s="13">
        <v>0</v>
      </c>
      <c r="AH73" s="13">
        <v>547.04595185995629</v>
      </c>
      <c r="AI73" s="13">
        <v>0</v>
      </c>
      <c r="AJ73" s="13">
        <v>58.394160583941613</v>
      </c>
      <c r="AK73" s="13">
        <v>47.485346661849128</v>
      </c>
      <c r="AL73" s="13">
        <v>29.330674018888953</v>
      </c>
      <c r="AM73" s="13">
        <v>33.581838941500436</v>
      </c>
      <c r="AN73" s="13">
        <v>0</v>
      </c>
    </row>
    <row r="74" spans="1:40" x14ac:dyDescent="0.25">
      <c r="A74" s="21" t="s">
        <v>64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</row>
    <row r="75" spans="1:40" x14ac:dyDescent="0.25">
      <c r="A75" s="1" t="s">
        <v>145</v>
      </c>
      <c r="B75" s="6" t="s">
        <v>150</v>
      </c>
      <c r="C75" s="6" t="s">
        <v>154</v>
      </c>
      <c r="D75" s="13">
        <v>1.931122</v>
      </c>
      <c r="E75" s="13">
        <v>0</v>
      </c>
      <c r="F75" s="13">
        <v>0</v>
      </c>
      <c r="G75" s="19">
        <v>0</v>
      </c>
      <c r="H75" s="13">
        <v>0</v>
      </c>
      <c r="I75" s="13">
        <v>0</v>
      </c>
      <c r="J75" s="19">
        <v>2.5161039999999999</v>
      </c>
      <c r="K75" s="19">
        <v>2.5161039999999999</v>
      </c>
      <c r="L75" s="19">
        <v>4.02658</v>
      </c>
      <c r="M75" s="13">
        <v>6.8579216769926781</v>
      </c>
      <c r="N75" s="13">
        <v>1.4568570000000001</v>
      </c>
      <c r="O75" s="6">
        <v>0</v>
      </c>
      <c r="P75" s="19">
        <v>0</v>
      </c>
      <c r="Q75" s="13">
        <v>0</v>
      </c>
      <c r="R75" s="13">
        <v>0</v>
      </c>
      <c r="S75" s="13">
        <v>1.27559</v>
      </c>
      <c r="T75" s="13">
        <v>2.1004749999999999</v>
      </c>
      <c r="U75" s="13">
        <v>0.67562710000000004</v>
      </c>
      <c r="V75" s="13"/>
      <c r="W75" s="13">
        <v>1.043666</v>
      </c>
      <c r="X75" s="13">
        <v>0</v>
      </c>
      <c r="Y75" s="13">
        <v>15.82108</v>
      </c>
      <c r="Z75" s="13">
        <v>2.2954819999999998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13.77936</v>
      </c>
      <c r="AG75" s="13">
        <v>0</v>
      </c>
      <c r="AH75" s="13">
        <v>0</v>
      </c>
      <c r="AI75" s="19">
        <v>0</v>
      </c>
      <c r="AJ75" s="13">
        <v>0</v>
      </c>
      <c r="AK75" s="6">
        <v>0</v>
      </c>
      <c r="AL75" s="13">
        <v>3.54244</v>
      </c>
      <c r="AM75" s="13">
        <v>8.5286439999999999</v>
      </c>
      <c r="AN75" s="13">
        <v>0</v>
      </c>
    </row>
    <row r="76" spans="1:40" x14ac:dyDescent="0.25">
      <c r="A76" s="1" t="s">
        <v>146</v>
      </c>
      <c r="B76" s="6" t="s">
        <v>151</v>
      </c>
      <c r="C76" s="6" t="s">
        <v>154</v>
      </c>
      <c r="D76" s="13">
        <v>22.271090000000001</v>
      </c>
      <c r="E76" s="13">
        <v>43.101349999999996</v>
      </c>
      <c r="F76" s="13">
        <v>43.101349999999996</v>
      </c>
      <c r="G76" s="19">
        <v>7.6104580000000004</v>
      </c>
      <c r="H76" s="13">
        <v>15.529688980935873</v>
      </c>
      <c r="I76" s="13">
        <v>5.8440830000000004</v>
      </c>
      <c r="J76" s="19">
        <v>23.549250000000001</v>
      </c>
      <c r="K76" s="19">
        <v>23.549250000000001</v>
      </c>
      <c r="L76" s="19">
        <v>26.414269999999998</v>
      </c>
      <c r="M76" s="13">
        <v>30.808179897890586</v>
      </c>
      <c r="N76" s="13">
        <v>19.428339999999999</v>
      </c>
      <c r="O76" s="13">
        <v>41.677230020807322</v>
      </c>
      <c r="P76" s="19">
        <v>30.353929999999998</v>
      </c>
      <c r="Q76" s="13">
        <v>24.0716</v>
      </c>
      <c r="R76" s="13">
        <v>39.539009999999998</v>
      </c>
      <c r="S76" s="13">
        <v>17.477260000000001</v>
      </c>
      <c r="T76" s="13">
        <v>18.22465</v>
      </c>
      <c r="U76" s="13">
        <v>16.59835</v>
      </c>
      <c r="V76" s="13"/>
      <c r="W76" s="13">
        <v>17.278310000000001</v>
      </c>
      <c r="X76" s="13">
        <v>24.943940000000001</v>
      </c>
      <c r="Y76" s="13">
        <v>26.5105</v>
      </c>
      <c r="Z76" s="13">
        <v>21.26229</v>
      </c>
      <c r="AA76" s="13">
        <v>6.1401240000000001</v>
      </c>
      <c r="AB76" s="13">
        <v>10.732839999999999</v>
      </c>
      <c r="AC76" s="13">
        <v>12.54481</v>
      </c>
      <c r="AD76" s="13">
        <v>14.183511194562838</v>
      </c>
      <c r="AE76" s="13">
        <v>34.472360000000002</v>
      </c>
      <c r="AF76" s="13">
        <v>23.104690000000002</v>
      </c>
      <c r="AG76" s="13">
        <v>50.29081</v>
      </c>
      <c r="AH76" s="13">
        <v>46.354689999999998</v>
      </c>
      <c r="AI76" s="19">
        <v>0</v>
      </c>
      <c r="AJ76" s="13">
        <v>18.63214</v>
      </c>
      <c r="AK76" s="13">
        <v>50.242736236842106</v>
      </c>
      <c r="AL76" s="13">
        <v>27.569320000000001</v>
      </c>
      <c r="AM76" s="13">
        <v>30.194559999999999</v>
      </c>
      <c r="AN76" s="13">
        <v>15.03182</v>
      </c>
    </row>
    <row r="77" spans="1:40" x14ac:dyDescent="0.25">
      <c r="A77" s="1" t="s">
        <v>147</v>
      </c>
      <c r="B77" s="6" t="s">
        <v>152</v>
      </c>
      <c r="C77" s="6" t="s">
        <v>154</v>
      </c>
      <c r="D77" s="13">
        <v>11.98995</v>
      </c>
      <c r="E77" s="13">
        <v>13.451000000000001</v>
      </c>
      <c r="F77" s="13">
        <v>13.451000000000001</v>
      </c>
      <c r="G77" s="19">
        <v>11.767110000000001</v>
      </c>
      <c r="H77" s="13">
        <v>7.0837495736568457</v>
      </c>
      <c r="I77" s="13">
        <v>13.74982</v>
      </c>
      <c r="J77" s="19">
        <v>12.205260000000001</v>
      </c>
      <c r="K77" s="19">
        <v>12.205260000000001</v>
      </c>
      <c r="L77" s="19">
        <v>12.17895</v>
      </c>
      <c r="M77" s="13">
        <v>17.180393046385291</v>
      </c>
      <c r="N77" s="13">
        <v>6.4433610000000003</v>
      </c>
      <c r="O77" s="13">
        <v>17.597368239700376</v>
      </c>
      <c r="P77" s="19">
        <v>10.10195</v>
      </c>
      <c r="Q77" s="13">
        <v>5.8787469999999997</v>
      </c>
      <c r="R77" s="13">
        <v>14.77505</v>
      </c>
      <c r="S77" s="13">
        <v>10.142150000000001</v>
      </c>
      <c r="T77" s="13">
        <v>10.92135</v>
      </c>
      <c r="U77" s="13">
        <v>9.983924</v>
      </c>
      <c r="V77" s="13"/>
      <c r="W77" s="13">
        <v>11.891220000000001</v>
      </c>
      <c r="X77" s="13">
        <v>8.7915030000000005</v>
      </c>
      <c r="Y77" s="13">
        <v>8.7249300000000005</v>
      </c>
      <c r="Z77" s="13">
        <v>9.1871559999999999</v>
      </c>
      <c r="AA77" s="13">
        <v>9.2729940000000006</v>
      </c>
      <c r="AB77" s="13">
        <v>15.22043</v>
      </c>
      <c r="AC77" s="13">
        <v>13.573040000000001</v>
      </c>
      <c r="AD77" s="13">
        <v>16.56156344199977</v>
      </c>
      <c r="AE77" s="13">
        <v>10.89</v>
      </c>
      <c r="AF77" s="13">
        <v>22.35557</v>
      </c>
      <c r="AG77" s="13">
        <v>6.6139770000000002</v>
      </c>
      <c r="AH77" s="13">
        <v>11.518610000000001</v>
      </c>
      <c r="AI77" s="19">
        <v>0</v>
      </c>
      <c r="AJ77" s="13">
        <v>13.408250000000001</v>
      </c>
      <c r="AK77" s="13">
        <v>12.27577097368421</v>
      </c>
      <c r="AL77" s="13">
        <v>17.868870000000001</v>
      </c>
      <c r="AM77" s="13">
        <v>10.115780000000001</v>
      </c>
      <c r="AN77" s="13">
        <v>4.4931200000000002</v>
      </c>
    </row>
    <row r="78" spans="1:40" x14ac:dyDescent="0.25">
      <c r="A78" s="5" t="s">
        <v>102</v>
      </c>
      <c r="B78" s="6" t="s">
        <v>112</v>
      </c>
      <c r="C78" s="6" t="s">
        <v>113</v>
      </c>
      <c r="D78" s="13">
        <v>14.961566262250997</v>
      </c>
      <c r="E78" s="13">
        <v>8.3808249999999997</v>
      </c>
      <c r="F78" s="13">
        <v>8.3808249999999997</v>
      </c>
      <c r="G78" s="19">
        <v>11.984299999999999</v>
      </c>
      <c r="H78" s="13">
        <v>19.256690745233968</v>
      </c>
      <c r="I78" s="13">
        <v>8.6990569999999998</v>
      </c>
      <c r="J78" s="19">
        <v>11.703430000000001</v>
      </c>
      <c r="K78" s="19">
        <v>11.703430000000001</v>
      </c>
      <c r="L78" s="19">
        <v>16.230840000000001</v>
      </c>
      <c r="M78" s="13">
        <v>18.168938656225585</v>
      </c>
      <c r="N78" s="13">
        <v>10.27707</v>
      </c>
      <c r="O78" s="13">
        <v>41.614650503537248</v>
      </c>
      <c r="P78" s="19">
        <v>9.6714920000000006</v>
      </c>
      <c r="Q78" s="13">
        <v>11.79454</v>
      </c>
      <c r="R78" s="13">
        <v>7.111364</v>
      </c>
      <c r="S78" s="13">
        <v>27.504059999999999</v>
      </c>
      <c r="T78" s="13">
        <v>19.551870000000001</v>
      </c>
      <c r="U78" s="13">
        <v>34.9953</v>
      </c>
      <c r="V78" s="13"/>
      <c r="W78" s="13">
        <v>9.2222570000000008</v>
      </c>
      <c r="X78" s="13">
        <v>45.495910000000002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19.199020653534539</v>
      </c>
      <c r="AE78" s="13">
        <v>0</v>
      </c>
      <c r="AF78" s="13">
        <v>0</v>
      </c>
      <c r="AG78" s="13">
        <v>0</v>
      </c>
      <c r="AH78" s="13">
        <v>54.318309999999997</v>
      </c>
      <c r="AI78" s="19">
        <v>0</v>
      </c>
      <c r="AJ78" s="13">
        <v>0</v>
      </c>
      <c r="AK78" s="6">
        <v>0</v>
      </c>
      <c r="AL78" s="13">
        <v>16.740400000000001</v>
      </c>
      <c r="AM78" s="13">
        <v>0</v>
      </c>
      <c r="AN78" s="13">
        <v>0</v>
      </c>
    </row>
    <row r="79" spans="1:40" x14ac:dyDescent="0.25">
      <c r="A79" s="5" t="s">
        <v>114</v>
      </c>
      <c r="B79" s="6" t="s">
        <v>153</v>
      </c>
      <c r="C79" s="6" t="s">
        <v>115</v>
      </c>
      <c r="D79" s="13">
        <v>2412.5619169746801</v>
      </c>
      <c r="E79" s="13">
        <v>3030.3030303030305</v>
      </c>
      <c r="F79" s="13">
        <v>3030.3030303030305</v>
      </c>
      <c r="G79" s="19">
        <v>1830.8457711442786</v>
      </c>
      <c r="H79" s="13">
        <v>1394.2026147628987</v>
      </c>
      <c r="I79" s="13">
        <v>2013.0718954248366</v>
      </c>
      <c r="J79" s="19">
        <v>4083.3333333333335</v>
      </c>
      <c r="K79" s="19">
        <v>4083.3333333333335</v>
      </c>
      <c r="L79" s="19">
        <v>2299.7133888358126</v>
      </c>
      <c r="M79" s="13">
        <v>2337.0037795105809</v>
      </c>
      <c r="N79" s="13">
        <v>2363.0136986301368</v>
      </c>
      <c r="O79" s="13">
        <v>1803.4685558714257</v>
      </c>
      <c r="P79" s="19">
        <v>1734.8468622831442</v>
      </c>
      <c r="Q79" s="13">
        <v>1345.291479820628</v>
      </c>
      <c r="R79" s="13">
        <v>2091.0209102091021</v>
      </c>
      <c r="S79" s="13">
        <v>2747.5075353582192</v>
      </c>
      <c r="T79" s="13">
        <v>3381.8493150684935</v>
      </c>
      <c r="U79" s="13">
        <v>1997.9767324228628</v>
      </c>
      <c r="V79" s="13"/>
      <c r="W79" s="13">
        <v>2219.0553745928337</v>
      </c>
      <c r="X79" s="13">
        <v>5990.7834101382487</v>
      </c>
      <c r="Y79" s="13">
        <v>593.47181008902078</v>
      </c>
      <c r="Z79" s="13">
        <v>3414.1958670260556</v>
      </c>
      <c r="AA79" s="13">
        <v>1124.859392575928</v>
      </c>
      <c r="AB79" s="13">
        <v>4304.9327354260095</v>
      </c>
      <c r="AC79" s="13">
        <v>1948.6271036315322</v>
      </c>
      <c r="AD79" s="13">
        <v>2442.7497868785954</v>
      </c>
      <c r="AE79" s="13">
        <v>416.66666666666669</v>
      </c>
      <c r="AF79" s="13">
        <v>981.59509202453989</v>
      </c>
      <c r="AG79" s="13">
        <v>636.9426751592357</v>
      </c>
      <c r="AH79" s="13">
        <v>772.20077220077224</v>
      </c>
      <c r="AI79" s="13">
        <v>0</v>
      </c>
      <c r="AJ79" s="13">
        <v>2026.5003897116135</v>
      </c>
      <c r="AK79" s="13">
        <v>2054.4004826554615</v>
      </c>
      <c r="AL79" s="13">
        <v>2522.9357798165138</v>
      </c>
      <c r="AM79" s="13">
        <v>1870.1122067324038</v>
      </c>
      <c r="AN79" s="13">
        <v>1857.8352180936995</v>
      </c>
    </row>
    <row r="80" spans="1:40" x14ac:dyDescent="0.25">
      <c r="A80" s="21" t="s">
        <v>65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</row>
    <row r="81" spans="1:40" x14ac:dyDescent="0.25">
      <c r="A81" s="1" t="s">
        <v>91</v>
      </c>
      <c r="C81" s="4" t="s">
        <v>126</v>
      </c>
      <c r="D81" s="11">
        <v>8.3281300000000003E-2</v>
      </c>
      <c r="E81" s="11">
        <v>0.19831550000000001</v>
      </c>
      <c r="F81" s="11">
        <v>0.19831550000000001</v>
      </c>
      <c r="G81" s="11">
        <v>0.20699999999999999</v>
      </c>
      <c r="H81" s="7">
        <v>0.33517067331371492</v>
      </c>
      <c r="I81" s="11">
        <v>0.14421518054532056</v>
      </c>
      <c r="J81" s="11">
        <v>5.2999999999999999E-2</v>
      </c>
      <c r="K81" s="11">
        <v>5.300018928639031E-2</v>
      </c>
      <c r="L81" s="11">
        <v>9.0700000000000003E-2</v>
      </c>
      <c r="M81" s="7">
        <v>0.12844657136443735</v>
      </c>
      <c r="N81" s="11">
        <v>4.3548922056384741E-2</v>
      </c>
      <c r="O81" s="7">
        <v>0.11587380658062012</v>
      </c>
      <c r="P81" s="11">
        <v>0.1487</v>
      </c>
      <c r="Q81" s="11">
        <v>0.13653405540512392</v>
      </c>
      <c r="R81" s="11">
        <v>0.16332562323310204</v>
      </c>
      <c r="S81" s="11">
        <v>5.87793E-2</v>
      </c>
      <c r="T81" s="11">
        <v>6.6546820326795292E-2</v>
      </c>
      <c r="U81" s="11">
        <v>5.1675034498957689E-2</v>
      </c>
      <c r="V81" s="11"/>
      <c r="W81" s="11">
        <v>2.8762886597938145E-2</v>
      </c>
      <c r="X81" s="11">
        <v>8.3311009911599246E-2</v>
      </c>
      <c r="Y81" s="11">
        <v>0.23523035230352304</v>
      </c>
      <c r="Z81" s="11">
        <v>1.1609664261060559E-2</v>
      </c>
      <c r="AA81" s="11">
        <v>9.0381679389312977E-2</v>
      </c>
      <c r="AB81" s="11">
        <v>3.4883720930232558E-2</v>
      </c>
      <c r="AC81" s="11">
        <v>4.8557792073044198E-2</v>
      </c>
      <c r="AD81" s="7">
        <v>6.1944389275232978E-2</v>
      </c>
      <c r="AE81" s="11">
        <v>6.199158485273492E-2</v>
      </c>
      <c r="AF81" s="11">
        <v>9.3741027849554986E-2</v>
      </c>
      <c r="AG81" s="11">
        <v>0.19080949482653684</v>
      </c>
      <c r="AH81" s="11">
        <v>4.0262941659819231E-2</v>
      </c>
      <c r="AI81" s="11">
        <v>4.2789223454833596E-2</v>
      </c>
      <c r="AJ81" s="11">
        <v>2.807056473982026E-2</v>
      </c>
      <c r="AK81" s="7">
        <v>8.3372826485999404E-2</v>
      </c>
      <c r="AL81" s="11">
        <v>8.4198698078115308E-2</v>
      </c>
      <c r="AM81" s="11">
        <v>4.4142116081041405E-2</v>
      </c>
      <c r="AN81" s="11">
        <v>4.0095040095040092E-2</v>
      </c>
    </row>
    <row r="82" spans="1:40" x14ac:dyDescent="0.25">
      <c r="A82" s="1" t="s">
        <v>92</v>
      </c>
      <c r="C82" s="4" t="s">
        <v>126</v>
      </c>
      <c r="D82" s="11">
        <v>5.0100400000000003E-2</v>
      </c>
      <c r="E82" s="11">
        <v>0.20206189999999999</v>
      </c>
      <c r="F82" s="11">
        <v>0.20206189999999999</v>
      </c>
      <c r="G82" s="11">
        <v>8.1299999999999997E-2</v>
      </c>
      <c r="H82" s="7">
        <v>0.14809458490616959</v>
      </c>
      <c r="I82" s="11">
        <v>4.8508803449514915E-2</v>
      </c>
      <c r="J82" s="11">
        <v>3.5999999999999997E-2</v>
      </c>
      <c r="K82" s="11">
        <v>3.6009732360097323E-2</v>
      </c>
      <c r="L82" s="11">
        <v>5.1900000000000002E-2</v>
      </c>
      <c r="M82" s="7">
        <v>8.059441418167318E-2</v>
      </c>
      <c r="N82" s="11">
        <v>9.0548054011119934E-3</v>
      </c>
      <c r="O82" s="7">
        <v>0.11767671363176982</v>
      </c>
      <c r="P82" s="11">
        <v>0.1084</v>
      </c>
      <c r="Q82" s="11">
        <v>0.15130162458406735</v>
      </c>
      <c r="R82" s="11">
        <v>5.6756053111168964E-2</v>
      </c>
      <c r="S82" s="11">
        <v>2.4402799999999999E-2</v>
      </c>
      <c r="T82" s="11">
        <v>2.5124664365170694E-2</v>
      </c>
      <c r="U82" s="11">
        <v>2.3713605566746017E-2</v>
      </c>
      <c r="V82" s="11"/>
      <c r="W82" s="11">
        <v>1.1333170850597124E-2</v>
      </c>
      <c r="X82" s="11">
        <v>1.1642949547218629E-2</v>
      </c>
      <c r="Y82" s="11">
        <v>0.29411764705882354</v>
      </c>
      <c r="Z82" s="11">
        <v>0</v>
      </c>
      <c r="AA82" s="11">
        <v>0.11164274322169059</v>
      </c>
      <c r="AB82" s="11">
        <v>2.1113243761996161E-2</v>
      </c>
      <c r="AC82" s="11">
        <v>1.9220779220779222E-2</v>
      </c>
      <c r="AD82" s="7">
        <v>1.9338666379928499E-2</v>
      </c>
      <c r="AE82" s="11">
        <v>6.1079063454360363E-3</v>
      </c>
      <c r="AF82" s="11">
        <v>8.9697757556061103E-2</v>
      </c>
      <c r="AG82" s="11">
        <v>0.15870967741935485</v>
      </c>
      <c r="AH82" s="11">
        <v>0</v>
      </c>
      <c r="AI82" s="11">
        <v>4.3956043956043959E-2</v>
      </c>
      <c r="AJ82" s="11">
        <v>7.4135090609555188E-3</v>
      </c>
      <c r="AK82" s="7">
        <v>6.0288249096545461E-2</v>
      </c>
      <c r="AL82" s="11">
        <v>4.4011763512828317E-2</v>
      </c>
      <c r="AM82" s="11">
        <v>1.8279821888914929E-2</v>
      </c>
      <c r="AN82" s="11">
        <v>2.0370370370370372E-2</v>
      </c>
    </row>
    <row r="83" spans="1:40" x14ac:dyDescent="0.25">
      <c r="A83" s="1" t="s">
        <v>93</v>
      </c>
      <c r="C83" s="4" t="s">
        <v>155</v>
      </c>
      <c r="D83" s="7">
        <v>5.7552300000000001E-2</v>
      </c>
      <c r="E83" s="7">
        <v>5.9571199999999998E-2</v>
      </c>
      <c r="F83" s="7">
        <v>5.9571199999999998E-2</v>
      </c>
      <c r="G83" s="11">
        <v>5.5E-2</v>
      </c>
      <c r="H83" s="7">
        <v>6.4316598613518197E-2</v>
      </c>
      <c r="I83" s="7">
        <v>5.04053E-2</v>
      </c>
      <c r="J83" s="11">
        <v>4.2799999999999998E-2</v>
      </c>
      <c r="K83" s="11">
        <v>4.2778700000000003E-2</v>
      </c>
      <c r="L83" s="7">
        <v>8.2699999999999996E-2</v>
      </c>
      <c r="M83" s="7">
        <v>0.11308049000526899</v>
      </c>
      <c r="N83" s="7">
        <v>4.8689900000000001E-2</v>
      </c>
      <c r="O83" s="7">
        <v>7.7015118019142736E-2</v>
      </c>
      <c r="P83" s="7">
        <v>6.6000000000000003E-2</v>
      </c>
      <c r="Q83" s="7">
        <v>7.4567800000000004E-2</v>
      </c>
      <c r="R83" s="7">
        <v>5.5641200000000002E-2</v>
      </c>
      <c r="S83" s="7">
        <v>4.1665399999999998E-2</v>
      </c>
      <c r="T83" s="7">
        <v>4.2085299999999999E-2</v>
      </c>
      <c r="U83" s="7">
        <v>4.12813E-2</v>
      </c>
      <c r="V83" s="7"/>
      <c r="W83" s="7">
        <v>4.3556699999999997E-2</v>
      </c>
      <c r="X83" s="7">
        <v>4.0985800000000003E-2</v>
      </c>
      <c r="Y83" s="7">
        <v>9.9186999999999997E-2</v>
      </c>
      <c r="Z83" s="7">
        <v>3.7496099999999997E-2</v>
      </c>
      <c r="AA83" s="7">
        <v>6.3511499999999999E-2</v>
      </c>
      <c r="AB83" s="7">
        <v>1.53277E-2</v>
      </c>
      <c r="AC83" s="7">
        <v>3.7559700000000001E-2</v>
      </c>
      <c r="AD83" s="7">
        <v>3.3804407238029417E-2</v>
      </c>
      <c r="AE83" s="7">
        <v>3.68864E-2</v>
      </c>
      <c r="AF83" s="7">
        <v>5.2397399999999997E-2</v>
      </c>
      <c r="AG83" s="7">
        <v>7.9123600000000002E-2</v>
      </c>
      <c r="AH83" s="7">
        <v>0.1561216</v>
      </c>
      <c r="AI83" s="7">
        <v>4.86001E-2</v>
      </c>
      <c r="AJ83" s="7">
        <v>2.1635399999999999E-2</v>
      </c>
      <c r="AK83" s="7">
        <v>0.10532131039473686</v>
      </c>
      <c r="AL83" s="7">
        <v>6.6994700000000004E-2</v>
      </c>
      <c r="AM83" s="7">
        <v>5.5495700000000002E-2</v>
      </c>
      <c r="AN83" s="7">
        <v>4.2768E-2</v>
      </c>
    </row>
    <row r="84" spans="1:40" x14ac:dyDescent="0.25">
      <c r="A84" s="1" t="s">
        <v>94</v>
      </c>
      <c r="C84" s="4" t="s">
        <v>155</v>
      </c>
      <c r="D84" s="7">
        <v>0.18693299999999999</v>
      </c>
      <c r="E84" s="7">
        <v>0.2135493</v>
      </c>
      <c r="F84" s="7">
        <v>0.2135493</v>
      </c>
      <c r="G84" s="11">
        <v>0.26989999999999997</v>
      </c>
      <c r="H84" s="7">
        <v>0.30986041213171578</v>
      </c>
      <c r="I84" s="7">
        <v>0.25026949999999998</v>
      </c>
      <c r="J84" s="11">
        <v>9.4600000000000004E-2</v>
      </c>
      <c r="K84" s="11">
        <v>9.4647200000000001E-2</v>
      </c>
      <c r="L84" s="7">
        <v>0.27250000000000002</v>
      </c>
      <c r="M84" s="7">
        <v>0.39448455414887629</v>
      </c>
      <c r="N84" s="7">
        <v>0.13780780000000001</v>
      </c>
      <c r="O84" s="7">
        <v>0.23639020965459842</v>
      </c>
      <c r="P84" s="7">
        <v>0.27989999999999998</v>
      </c>
      <c r="Q84" s="7">
        <v>0.26463100000000001</v>
      </c>
      <c r="R84" s="7">
        <v>0.29835980000000001</v>
      </c>
      <c r="S84" s="7">
        <v>0.1149883</v>
      </c>
      <c r="T84" s="7">
        <v>0.1162255</v>
      </c>
      <c r="U84" s="7">
        <v>0.11380700000000001</v>
      </c>
      <c r="V84" s="7"/>
      <c r="W84" s="7">
        <v>0.1136973</v>
      </c>
      <c r="X84" s="7">
        <v>0.24838289999999999</v>
      </c>
      <c r="Y84" s="7">
        <v>0.2767599</v>
      </c>
      <c r="Z84" s="7">
        <v>4.5904599999999997E-2</v>
      </c>
      <c r="AA84" s="7">
        <v>0.2192982</v>
      </c>
      <c r="AB84" s="7">
        <v>1.15163E-2</v>
      </c>
      <c r="AC84" s="7">
        <v>0.1096104</v>
      </c>
      <c r="AD84" s="7">
        <v>0.1125623273202012</v>
      </c>
      <c r="AE84" s="7">
        <v>9.3315200000000001E-2</v>
      </c>
      <c r="AF84" s="7">
        <v>9.65226E-2</v>
      </c>
      <c r="AG84" s="7">
        <v>0.26387100000000002</v>
      </c>
      <c r="AH84" s="7">
        <v>0.55068490000000003</v>
      </c>
      <c r="AI84" s="7">
        <v>5.65149E-2</v>
      </c>
      <c r="AJ84" s="7">
        <v>3.8097199999999998E-2</v>
      </c>
      <c r="AK84" s="7">
        <v>0.34779189657894738</v>
      </c>
      <c r="AL84" s="7">
        <v>0.17746680000000001</v>
      </c>
      <c r="AM84" s="7">
        <v>0.16451840000000001</v>
      </c>
      <c r="AN84" s="7">
        <v>9.8148100000000002E-2</v>
      </c>
    </row>
    <row r="85" spans="1:40" x14ac:dyDescent="0.25">
      <c r="A85" s="1" t="s">
        <v>165</v>
      </c>
      <c r="B85" s="6" t="s">
        <v>167</v>
      </c>
      <c r="C85" s="6" t="s">
        <v>164</v>
      </c>
      <c r="D85" s="6">
        <v>32607</v>
      </c>
    </row>
    <row r="86" spans="1:40" x14ac:dyDescent="0.25">
      <c r="A86" s="1" t="s">
        <v>66</v>
      </c>
      <c r="B86" s="39" t="s">
        <v>182</v>
      </c>
      <c r="C86" s="6" t="s">
        <v>190</v>
      </c>
      <c r="D86" s="16">
        <v>9992.5775090000006</v>
      </c>
      <c r="E86" s="17">
        <v>7634.9309999999996</v>
      </c>
      <c r="F86" s="17">
        <v>7634.9309999999996</v>
      </c>
      <c r="G86" s="17">
        <v>6852.0240000000003</v>
      </c>
      <c r="H86" s="38">
        <v>4162.2293219737312</v>
      </c>
      <c r="I86" s="38">
        <v>7907.442</v>
      </c>
      <c r="J86" s="17">
        <v>15068.17</v>
      </c>
      <c r="K86" s="17">
        <v>15068.17</v>
      </c>
      <c r="L86" s="17">
        <v>11392.37</v>
      </c>
      <c r="M86" s="38">
        <v>11037.962002218326</v>
      </c>
      <c r="N86" s="38">
        <v>12336.59</v>
      </c>
      <c r="O86" s="38">
        <v>7751.937984496124</v>
      </c>
      <c r="P86" s="17">
        <v>3933.0729999999999</v>
      </c>
      <c r="Q86" s="38">
        <v>3697.5880000000002</v>
      </c>
      <c r="R86" s="38">
        <v>4217.0389999999998</v>
      </c>
      <c r="S86" s="17">
        <v>15252.42</v>
      </c>
      <c r="T86" s="38">
        <v>17514.57</v>
      </c>
      <c r="U86" s="38">
        <v>13121.4</v>
      </c>
      <c r="V86" s="17"/>
      <c r="W86" s="38">
        <v>13396.86</v>
      </c>
      <c r="X86" s="38">
        <v>21125.27</v>
      </c>
      <c r="Y86" s="38">
        <v>4380.2420000000002</v>
      </c>
      <c r="Z86" s="38">
        <v>15352.38</v>
      </c>
      <c r="AA86" s="38">
        <v>4275.7089999999998</v>
      </c>
      <c r="AB86" s="38">
        <v>16445.34</v>
      </c>
      <c r="AC86" s="38">
        <v>9718.4150000000009</v>
      </c>
      <c r="AD86" s="38">
        <v>17094.804745997004</v>
      </c>
      <c r="AE86" s="38">
        <v>2049.8429999999998</v>
      </c>
      <c r="AF86" s="38">
        <v>2327.5070000000001</v>
      </c>
      <c r="AG86" s="38">
        <v>2578.7469999999998</v>
      </c>
      <c r="AH86" s="38">
        <v>15697.99</v>
      </c>
      <c r="AI86" s="38">
        <v>1073.5709999999999</v>
      </c>
      <c r="AJ86" s="38">
        <v>10599.26</v>
      </c>
      <c r="AK86" s="17" t="s">
        <v>194</v>
      </c>
      <c r="AL86" s="38">
        <v>7114.6719999999996</v>
      </c>
      <c r="AM86" s="38">
        <v>963.91070000000002</v>
      </c>
      <c r="AN86" s="17" t="s">
        <v>194</v>
      </c>
    </row>
    <row r="87" spans="1:40" x14ac:dyDescent="0.25">
      <c r="A87" s="1" t="s">
        <v>188</v>
      </c>
      <c r="B87" s="39" t="s">
        <v>189</v>
      </c>
      <c r="C87" s="39" t="s">
        <v>190</v>
      </c>
      <c r="D87" s="16">
        <v>98.901782179999998</v>
      </c>
      <c r="E87" s="17">
        <v>67.046599999999998</v>
      </c>
      <c r="F87" s="17">
        <v>67.046599999999998</v>
      </c>
      <c r="G87" s="17">
        <v>50.933280000000003</v>
      </c>
      <c r="H87" s="38">
        <v>26.624068157614484</v>
      </c>
      <c r="I87" s="38">
        <v>60.893389999999997</v>
      </c>
      <c r="J87" s="17">
        <v>193.10669999999999</v>
      </c>
      <c r="K87" s="17">
        <v>193.10669999999999</v>
      </c>
      <c r="L87" s="17">
        <v>109.1635</v>
      </c>
      <c r="M87" s="38">
        <v>130.59501234391212</v>
      </c>
      <c r="N87" s="38">
        <v>92.493629999999996</v>
      </c>
      <c r="O87" s="38">
        <v>55.486197808295188</v>
      </c>
      <c r="P87" s="17">
        <v>16.119150000000001</v>
      </c>
      <c r="Q87" s="38">
        <v>17.69181</v>
      </c>
      <c r="R87" s="38">
        <v>14.22273</v>
      </c>
      <c r="S87" s="17">
        <v>147.0044</v>
      </c>
      <c r="T87" s="38">
        <v>187.69800000000001</v>
      </c>
      <c r="U87" s="38">
        <v>108.6696</v>
      </c>
      <c r="V87" s="17"/>
      <c r="W87" s="38">
        <v>116.8152</v>
      </c>
      <c r="X87" s="38">
        <v>212.3142</v>
      </c>
      <c r="Y87" s="38">
        <v>0</v>
      </c>
      <c r="Z87" s="38">
        <v>167.60239999999999</v>
      </c>
      <c r="AA87" s="38">
        <v>36.859569999999998</v>
      </c>
      <c r="AB87" s="38">
        <v>138.97470000000001</v>
      </c>
      <c r="AC87" s="38">
        <v>62.297530000000002</v>
      </c>
      <c r="AD87" s="38">
        <v>195.82997350535649</v>
      </c>
      <c r="AE87" s="38">
        <v>8.5055709999999998</v>
      </c>
      <c r="AF87" s="38">
        <v>0</v>
      </c>
      <c r="AG87" s="38">
        <v>34.614049999999999</v>
      </c>
      <c r="AH87" s="38">
        <v>217.2732</v>
      </c>
      <c r="AI87" s="38">
        <v>0</v>
      </c>
      <c r="AJ87" s="38">
        <v>65.997889999999998</v>
      </c>
      <c r="AK87" s="38">
        <v>96.491228070175438</v>
      </c>
      <c r="AL87" s="38">
        <v>88.484989999999996</v>
      </c>
      <c r="AM87" s="38">
        <v>17.212689999999998</v>
      </c>
      <c r="AN87" s="38">
        <v>0</v>
      </c>
    </row>
    <row r="88" spans="1:40" x14ac:dyDescent="0.25">
      <c r="A88" s="21" t="s">
        <v>67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</row>
    <row r="89" spans="1:40" x14ac:dyDescent="0.25">
      <c r="A89" s="1" t="s">
        <v>68</v>
      </c>
      <c r="C89" s="4" t="s">
        <v>127</v>
      </c>
      <c r="D89" s="7">
        <v>6.8101151371160892E-2</v>
      </c>
      <c r="E89" s="7">
        <v>0.1173329</v>
      </c>
      <c r="F89" s="7">
        <v>0.11733287388008271</v>
      </c>
      <c r="G89" s="11">
        <v>7.1599999999999997E-2</v>
      </c>
      <c r="H89" s="7">
        <v>8.9039852236133976E-2</v>
      </c>
      <c r="I89" s="7">
        <v>6.3074204946996462E-2</v>
      </c>
      <c r="J89" s="11">
        <v>4.3799999999999999E-2</v>
      </c>
      <c r="K89" s="11">
        <v>4.3766112022498242E-2</v>
      </c>
      <c r="L89" s="7">
        <v>8.3199999999999996E-2</v>
      </c>
      <c r="M89" s="7">
        <v>0.12513868126192687</v>
      </c>
      <c r="N89" s="7">
        <v>3.7909984480082773E-2</v>
      </c>
      <c r="O89" s="7">
        <v>6.4044315411105252E-2</v>
      </c>
      <c r="P89" s="7">
        <v>8.5500000000000007E-2</v>
      </c>
      <c r="Q89" s="7">
        <v>0.1019762373873067</v>
      </c>
      <c r="R89" s="7">
        <v>6.5737481140886553E-2</v>
      </c>
      <c r="S89" s="7">
        <v>8.1156300000000001E-2</v>
      </c>
      <c r="T89" s="7">
        <v>5.4708255436386896E-2</v>
      </c>
      <c r="U89" s="7">
        <v>0.10719336652653196</v>
      </c>
      <c r="V89" s="7"/>
      <c r="W89" s="7">
        <v>4.9820883640705853E-2</v>
      </c>
      <c r="X89" s="7">
        <v>5.8877364246491766E-2</v>
      </c>
      <c r="Y89" s="7">
        <v>7.8595837216526868E-2</v>
      </c>
      <c r="Z89" s="7">
        <v>2.6983993966311907E-2</v>
      </c>
      <c r="AA89" s="7">
        <v>5.705317577548006E-2</v>
      </c>
      <c r="AB89" s="7">
        <v>3.864734299516908E-2</v>
      </c>
      <c r="AC89" s="7">
        <v>2.4154589371980676E-2</v>
      </c>
      <c r="AD89" s="7">
        <v>5.6892417038864086E-2</v>
      </c>
      <c r="AE89" s="7">
        <v>4.82594263341561E-2</v>
      </c>
      <c r="AF89" s="7">
        <v>5.1797276177718239E-2</v>
      </c>
      <c r="AG89" s="7">
        <v>6.0069444444444446E-2</v>
      </c>
      <c r="AH89" s="7">
        <v>0.17490494296577946</v>
      </c>
      <c r="AI89" s="11">
        <v>0</v>
      </c>
      <c r="AJ89" s="7">
        <v>2.5422609614368728E-2</v>
      </c>
      <c r="AK89" s="7">
        <v>9.605275038612332E-2</v>
      </c>
      <c r="AL89" s="7">
        <v>5.7826544857821648E-2</v>
      </c>
      <c r="AM89" s="7">
        <v>4.5378053734114777E-2</v>
      </c>
      <c r="AN89" s="7">
        <v>3.3597185576077396E-2</v>
      </c>
    </row>
    <row r="90" spans="1:40" x14ac:dyDescent="0.25">
      <c r="A90" s="1" t="s">
        <v>69</v>
      </c>
      <c r="C90" s="6" t="s">
        <v>128</v>
      </c>
      <c r="D90" s="16">
        <v>2.2145899999999998</v>
      </c>
      <c r="E90" s="16">
        <v>2.4</v>
      </c>
      <c r="F90" s="16">
        <v>2.4</v>
      </c>
      <c r="G90" s="17">
        <v>2.9</v>
      </c>
      <c r="H90" s="16">
        <v>2.7019064124783361</v>
      </c>
      <c r="I90" s="16">
        <v>3</v>
      </c>
      <c r="J90" s="17">
        <v>2.4</v>
      </c>
      <c r="K90" s="17">
        <v>2.4</v>
      </c>
      <c r="L90" s="16">
        <v>2.4</v>
      </c>
      <c r="M90" s="16">
        <v>2.9531786551354493</v>
      </c>
      <c r="N90" s="16">
        <v>1.8</v>
      </c>
      <c r="O90" s="16">
        <v>2.5945900957136914</v>
      </c>
      <c r="P90" s="16">
        <v>3.1</v>
      </c>
      <c r="Q90" s="16">
        <v>3.4</v>
      </c>
      <c r="R90" s="16">
        <v>2.8</v>
      </c>
      <c r="S90" s="16">
        <v>2</v>
      </c>
      <c r="T90" s="16">
        <v>2</v>
      </c>
      <c r="U90" s="16">
        <v>2</v>
      </c>
      <c r="V90" s="16"/>
      <c r="W90" s="16">
        <v>1.8</v>
      </c>
      <c r="X90" s="16">
        <v>2.4</v>
      </c>
      <c r="Y90" s="16">
        <v>2.4</v>
      </c>
      <c r="Z90" s="16">
        <v>1.6</v>
      </c>
      <c r="AA90" s="16">
        <v>2.2000000000000002</v>
      </c>
      <c r="AB90" s="16">
        <v>2.2000000000000002</v>
      </c>
      <c r="AC90" s="16">
        <v>1.4</v>
      </c>
      <c r="AD90" s="16">
        <v>2.2276081864608535</v>
      </c>
      <c r="AE90" s="16">
        <v>1.4</v>
      </c>
      <c r="AF90" s="16">
        <v>2</v>
      </c>
      <c r="AG90" s="16">
        <v>2.2000000000000002</v>
      </c>
      <c r="AH90" s="16">
        <v>2</v>
      </c>
      <c r="AI90" s="16">
        <v>3</v>
      </c>
      <c r="AJ90" s="16">
        <v>1.6</v>
      </c>
      <c r="AK90" s="6">
        <v>2.4</v>
      </c>
      <c r="AL90" s="16">
        <v>2</v>
      </c>
      <c r="AM90" s="16">
        <v>1.8</v>
      </c>
      <c r="AN90" s="16">
        <v>1.4</v>
      </c>
    </row>
    <row r="91" spans="1:40" x14ac:dyDescent="0.25">
      <c r="A91" s="1" t="s">
        <v>95</v>
      </c>
      <c r="B91" s="4" t="s">
        <v>103</v>
      </c>
      <c r="C91" s="4" t="s">
        <v>156</v>
      </c>
      <c r="D91" s="7">
        <v>0.30118149999999999</v>
      </c>
      <c r="E91" s="7">
        <v>0.34809519999999999</v>
      </c>
      <c r="F91" s="7">
        <v>0.34809519999999999</v>
      </c>
      <c r="G91" s="11">
        <v>0.30890000000000001</v>
      </c>
      <c r="H91" s="7">
        <v>0.28753957902946276</v>
      </c>
      <c r="I91" s="7">
        <v>0.31938670000000002</v>
      </c>
      <c r="J91" s="11">
        <v>0.25059999999999999</v>
      </c>
      <c r="K91" s="11">
        <v>0.25055110000000003</v>
      </c>
      <c r="L91" s="7">
        <v>0.32329999999999998</v>
      </c>
      <c r="M91" s="7">
        <v>0.34339398306655278</v>
      </c>
      <c r="N91" s="7">
        <v>0.28851009999999999</v>
      </c>
      <c r="O91" s="7">
        <v>0.40333362080732416</v>
      </c>
      <c r="P91" s="7">
        <v>0.32379999999999998</v>
      </c>
      <c r="Q91" s="7">
        <v>0.34501910000000002</v>
      </c>
      <c r="R91" s="7">
        <v>0.29825279999999998</v>
      </c>
      <c r="S91" s="7">
        <v>0.30643290000000001</v>
      </c>
      <c r="T91" s="7">
        <v>0.30212220000000001</v>
      </c>
      <c r="U91" s="7">
        <v>0.31080340000000001</v>
      </c>
      <c r="V91" s="7"/>
      <c r="W91" s="7">
        <v>0.2391559</v>
      </c>
      <c r="X91" s="7">
        <v>0.3167489</v>
      </c>
      <c r="Y91" s="7">
        <v>0.38818970000000003</v>
      </c>
      <c r="Z91" s="7">
        <v>0.28414299999999998</v>
      </c>
      <c r="AA91" s="7">
        <v>0.3014925</v>
      </c>
      <c r="AB91" s="7">
        <v>0.2487509</v>
      </c>
      <c r="AC91" s="7">
        <v>0.26453490000000002</v>
      </c>
      <c r="AD91" s="7">
        <v>0.24550287281803174</v>
      </c>
      <c r="AE91" s="7">
        <v>0.25891999999999998</v>
      </c>
      <c r="AF91" s="7">
        <v>0.2508859</v>
      </c>
      <c r="AG91" s="7">
        <v>0.26646999999999998</v>
      </c>
      <c r="AH91" s="7">
        <v>0.36098980000000003</v>
      </c>
      <c r="AI91" s="7">
        <v>0</v>
      </c>
      <c r="AJ91" s="7">
        <v>0.24725269999999999</v>
      </c>
      <c r="AK91" s="7">
        <v>0.26536127013157895</v>
      </c>
      <c r="AL91" s="7">
        <v>0.31136019999999998</v>
      </c>
      <c r="AM91" s="7">
        <v>0.3001955</v>
      </c>
      <c r="AN91" s="7">
        <v>0.28799999999999998</v>
      </c>
    </row>
    <row r="92" spans="1:40" x14ac:dyDescent="0.25">
      <c r="A92" s="1" t="s">
        <v>70</v>
      </c>
      <c r="C92" s="4" t="s">
        <v>157</v>
      </c>
      <c r="D92" s="11">
        <v>0.29169410000000001</v>
      </c>
      <c r="E92" s="11">
        <v>0.22058079999999999</v>
      </c>
      <c r="F92" s="11">
        <v>0.22058079999999999</v>
      </c>
      <c r="G92" s="11">
        <v>0.29040270000000001</v>
      </c>
      <c r="H92" s="7">
        <v>0.24361622842287697</v>
      </c>
      <c r="I92" s="11">
        <v>0.30723929999999999</v>
      </c>
      <c r="J92" s="11">
        <v>0.1793043</v>
      </c>
      <c r="K92" s="11">
        <v>0.1793043</v>
      </c>
      <c r="L92" s="11">
        <v>0.2860452</v>
      </c>
      <c r="M92" s="7">
        <v>0.33578462513308749</v>
      </c>
      <c r="N92" s="11">
        <v>0.2118198</v>
      </c>
      <c r="O92" s="7">
        <v>0.40543755097794426</v>
      </c>
      <c r="P92" s="11">
        <v>0.25203140000000002</v>
      </c>
      <c r="Q92" s="11">
        <v>0.29270410000000002</v>
      </c>
      <c r="R92" s="11">
        <v>0.20270460000000001</v>
      </c>
      <c r="S92" s="11">
        <v>0.2728835</v>
      </c>
      <c r="T92" s="11">
        <v>0.25102849999999999</v>
      </c>
      <c r="U92" s="11">
        <v>0.29512820000000001</v>
      </c>
      <c r="V92" s="11"/>
      <c r="W92" s="11">
        <v>0.38239840000000003</v>
      </c>
      <c r="X92" s="11">
        <v>0.43586330000000001</v>
      </c>
      <c r="Y92" s="11">
        <v>0.40718690000000002</v>
      </c>
      <c r="Z92" s="11">
        <v>0.35936180000000001</v>
      </c>
      <c r="AA92" s="11">
        <v>0.27032270000000003</v>
      </c>
      <c r="AB92" s="11">
        <v>0.37446780000000002</v>
      </c>
      <c r="AC92" s="11">
        <v>0.23302990000000001</v>
      </c>
      <c r="AD92" s="7">
        <v>0.30899753002342278</v>
      </c>
      <c r="AE92" s="11">
        <v>0.18775800000000001</v>
      </c>
      <c r="AF92" s="11">
        <v>0.16823550000000001</v>
      </c>
      <c r="AG92" s="11">
        <v>0.2271338</v>
      </c>
      <c r="AH92" s="11">
        <v>0.24972150000000001</v>
      </c>
      <c r="AI92" s="11">
        <v>0</v>
      </c>
      <c r="AJ92" s="11">
        <v>0.1826344</v>
      </c>
      <c r="AK92" s="7">
        <v>0.44686484750000005</v>
      </c>
      <c r="AL92" s="11">
        <v>0.3507634</v>
      </c>
      <c r="AM92" s="11">
        <v>0.31378200000000001</v>
      </c>
      <c r="AN92" s="11">
        <v>0.30356699999999998</v>
      </c>
    </row>
    <row r="93" spans="1:40" x14ac:dyDescent="0.25">
      <c r="A93" s="1" t="s">
        <v>71</v>
      </c>
      <c r="C93" s="4" t="s">
        <v>158</v>
      </c>
      <c r="D93" s="7">
        <v>4.8791599999999997E-2</v>
      </c>
      <c r="E93" s="8">
        <v>7.2381000000000001E-2</v>
      </c>
      <c r="F93" s="8">
        <v>7.1999999999999995E-2</v>
      </c>
      <c r="G93" s="18">
        <v>2.1999999999999999E-2</v>
      </c>
      <c r="H93" s="7">
        <v>3.0197573656845753E-2</v>
      </c>
      <c r="I93" s="8">
        <v>1.7999999999999999E-2</v>
      </c>
      <c r="J93" s="18">
        <v>0.03</v>
      </c>
      <c r="K93" s="18">
        <v>0.03</v>
      </c>
      <c r="L93" s="8">
        <v>8.6099999999999996E-2</v>
      </c>
      <c r="M93" s="7">
        <v>0.12621519286324243</v>
      </c>
      <c r="N93" s="8">
        <v>4.1000000000000002E-2</v>
      </c>
      <c r="O93" s="7">
        <v>7.9833541406575115E-2</v>
      </c>
      <c r="P93" s="8">
        <v>6.88E-2</v>
      </c>
      <c r="Q93" s="8">
        <v>7.1999999999999995E-2</v>
      </c>
      <c r="R93" s="8">
        <v>6.5000000000000002E-2</v>
      </c>
      <c r="S93" s="8">
        <v>2.2679499999999998E-2</v>
      </c>
      <c r="T93" s="8">
        <v>0.02</v>
      </c>
      <c r="U93" s="8">
        <v>2.5000000000000001E-2</v>
      </c>
      <c r="V93" s="8"/>
      <c r="W93" s="8">
        <v>1.7999999999999999E-2</v>
      </c>
      <c r="X93" s="8">
        <v>3.1E-2</v>
      </c>
      <c r="Y93" s="8">
        <v>9.0999999999999998E-2</v>
      </c>
      <c r="Z93" s="8">
        <v>1.6E-2</v>
      </c>
      <c r="AA93" s="8">
        <v>3.6999999999999998E-2</v>
      </c>
      <c r="AB93" s="8">
        <v>3.0000000000000001E-3</v>
      </c>
      <c r="AC93" s="8">
        <v>2.4E-2</v>
      </c>
      <c r="AD93" s="7">
        <v>3.3061321660330996E-2</v>
      </c>
      <c r="AE93" s="8">
        <v>3.5000000000000003E-2</v>
      </c>
      <c r="AF93" s="8">
        <v>5.1999999999999998E-2</v>
      </c>
      <c r="AG93" s="8">
        <v>8.5000000000000006E-2</v>
      </c>
      <c r="AH93" s="8">
        <v>7.0999999999999994E-2</v>
      </c>
      <c r="AI93" s="8">
        <v>0</v>
      </c>
      <c r="AJ93" s="8">
        <v>8.9999999999999993E-3</v>
      </c>
      <c r="AK93" s="7">
        <v>0.13147894736842106</v>
      </c>
      <c r="AL93" s="8">
        <v>5.2999999999999999E-2</v>
      </c>
      <c r="AM93" s="8">
        <v>5.0999999999999997E-2</v>
      </c>
      <c r="AN93" s="8">
        <v>2.7E-2</v>
      </c>
    </row>
    <row r="94" spans="1:40" s="4" customFormat="1" x14ac:dyDescent="0.25">
      <c r="A94" s="5" t="s">
        <v>117</v>
      </c>
      <c r="B94" s="4" t="s">
        <v>118</v>
      </c>
      <c r="C94" s="4" t="s">
        <v>125</v>
      </c>
      <c r="D94" s="11">
        <v>7.5700000000000003E-2</v>
      </c>
      <c r="E94" s="11"/>
      <c r="F94" s="11"/>
      <c r="G94" s="11">
        <v>5.4800000000000001E-2</v>
      </c>
      <c r="J94" s="11"/>
      <c r="L94" s="11">
        <v>0.10050000000000001</v>
      </c>
      <c r="P94" s="11">
        <v>6.08E-2</v>
      </c>
      <c r="S94" s="11">
        <v>3.9800000000000002E-2</v>
      </c>
    </row>
    <row r="97" spans="1:1" x14ac:dyDescent="0.25">
      <c r="A97" s="43" t="s">
        <v>193</v>
      </c>
    </row>
  </sheetData>
  <mergeCells count="4">
    <mergeCell ref="A51:A55"/>
    <mergeCell ref="A3:A38"/>
    <mergeCell ref="A39:A43"/>
    <mergeCell ref="A44:A46"/>
  </mergeCells>
  <pageMargins left="0.7" right="0.7" top="0.75" bottom="0.75" header="0.3" footer="0.3"/>
  <pageSetup paperSize="5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50"/>
  <sheetViews>
    <sheetView zoomScaleNormal="100" workbookViewId="0">
      <pane ySplit="1" topLeftCell="A51" activePane="bottomLeft" state="frozen"/>
      <selection pane="bottomLeft" activeCell="G98" sqref="G98"/>
    </sheetView>
  </sheetViews>
  <sheetFormatPr defaultColWidth="9.109375" defaultRowHeight="12" x14ac:dyDescent="0.25"/>
  <cols>
    <col min="1" max="1" width="46.33203125" style="6" bestFit="1" customWidth="1"/>
    <col min="2" max="2" width="43.88671875" style="6" bestFit="1" customWidth="1"/>
    <col min="3" max="3" width="27.33203125" style="6" customWidth="1"/>
    <col min="4" max="5" width="27.6640625" style="6" bestFit="1" customWidth="1"/>
    <col min="6" max="6" width="6.6640625" style="6" bestFit="1" customWidth="1"/>
    <col min="7" max="7" width="27.6640625" style="6" bestFit="1" customWidth="1"/>
    <col min="8" max="8" width="7.6640625" style="6" bestFit="1" customWidth="1"/>
    <col min="9" max="9" width="27.6640625" style="6" bestFit="1" customWidth="1"/>
    <col min="10" max="10" width="6.6640625" style="6" bestFit="1" customWidth="1"/>
    <col min="11" max="11" width="27.6640625" style="6" bestFit="1" customWidth="1"/>
    <col min="12" max="12" width="7.6640625" style="6" bestFit="1" customWidth="1"/>
    <col min="13" max="13" width="6.6640625" style="6" bestFit="1" customWidth="1"/>
    <col min="14" max="14" width="7.109375" style="6" bestFit="1" customWidth="1"/>
    <col min="15" max="15" width="27.6640625" style="6" bestFit="1" customWidth="1"/>
    <col min="16" max="16" width="6.6640625" style="6" bestFit="1" customWidth="1"/>
    <col min="17" max="17" width="7.109375" style="6" bestFit="1" customWidth="1"/>
    <col min="18" max="18" width="27.6640625" style="6" bestFit="1" customWidth="1"/>
    <col min="19" max="19" width="6.6640625" style="6" bestFit="1" customWidth="1"/>
    <col min="20" max="21" width="7.109375" style="6" bestFit="1" customWidth="1"/>
    <col min="22" max="22" width="6.6640625" style="6" bestFit="1" customWidth="1"/>
    <col min="23" max="23" width="27.6640625" style="6" bestFit="1" customWidth="1"/>
    <col min="24" max="24" width="7.44140625" style="6" customWidth="1"/>
    <col min="25" max="25" width="7.33203125" style="4" customWidth="1"/>
    <col min="26" max="26" width="6.6640625" style="6" bestFit="1" customWidth="1"/>
    <col min="27" max="29" width="7.109375" style="6" bestFit="1" customWidth="1"/>
    <col min="30" max="30" width="27.6640625" style="6" bestFit="1" customWidth="1"/>
    <col min="31" max="32" width="7.109375" style="6" bestFit="1" customWidth="1"/>
    <col min="33" max="33" width="27.6640625" style="6" bestFit="1" customWidth="1"/>
    <col min="34" max="37" width="6.6640625" style="6" bestFit="1" customWidth="1"/>
    <col min="38" max="38" width="7.109375" style="6" bestFit="1" customWidth="1"/>
    <col min="39" max="39" width="6.6640625" style="6" bestFit="1" customWidth="1"/>
    <col min="40" max="41" width="6.5546875" style="6" bestFit="1" customWidth="1"/>
    <col min="42" max="42" width="7.44140625" style="6" bestFit="1" customWidth="1"/>
    <col min="43" max="43" width="27.6640625" style="6" bestFit="1" customWidth="1"/>
    <col min="44" max="45" width="7.109375" style="6" bestFit="1" customWidth="1"/>
    <col min="46" max="46" width="6.6640625" style="6" bestFit="1" customWidth="1"/>
    <col min="47" max="47" width="6.33203125" style="6" customWidth="1"/>
    <col min="48" max="48" width="6.6640625" style="6" bestFit="1" customWidth="1"/>
    <col min="49" max="50" width="7.109375" style="6" bestFit="1" customWidth="1"/>
    <col min="51" max="52" width="6.6640625" style="6" bestFit="1" customWidth="1"/>
    <col min="53" max="55" width="7.109375" style="6" bestFit="1" customWidth="1"/>
    <col min="56" max="59" width="6.6640625" style="6" bestFit="1" customWidth="1"/>
    <col min="60" max="61" width="7.109375" style="6" bestFit="1" customWidth="1"/>
    <col min="62" max="65" width="6.6640625" style="6" bestFit="1" customWidth="1"/>
    <col min="66" max="67" width="7.109375" style="6" bestFit="1" customWidth="1"/>
    <col min="68" max="70" width="6.6640625" style="6" bestFit="1" customWidth="1"/>
    <col min="71" max="16384" width="9.109375" style="6"/>
  </cols>
  <sheetData>
    <row r="1" spans="1:70" s="3" customFormat="1" x14ac:dyDescent="0.25">
      <c r="C1" s="3" t="s">
        <v>90</v>
      </c>
      <c r="D1" s="3" t="s">
        <v>75</v>
      </c>
      <c r="E1" s="3" t="s">
        <v>169</v>
      </c>
      <c r="F1" s="3">
        <v>19422</v>
      </c>
      <c r="G1" s="3" t="s">
        <v>170</v>
      </c>
      <c r="H1" s="3">
        <v>19426</v>
      </c>
      <c r="I1" s="3" t="s">
        <v>171</v>
      </c>
      <c r="J1" s="3">
        <v>19428</v>
      </c>
      <c r="K1" s="3" t="s">
        <v>172</v>
      </c>
      <c r="L1" s="3">
        <v>19006</v>
      </c>
      <c r="M1" s="3">
        <v>19009</v>
      </c>
      <c r="N1" s="3">
        <v>19040</v>
      </c>
      <c r="O1" s="3" t="s">
        <v>173</v>
      </c>
      <c r="P1" s="3">
        <v>19405</v>
      </c>
      <c r="Q1" s="3">
        <v>19406</v>
      </c>
      <c r="R1" s="3" t="s">
        <v>174</v>
      </c>
      <c r="S1" s="3">
        <v>19012</v>
      </c>
      <c r="T1" s="3">
        <v>19027</v>
      </c>
      <c r="U1" s="3">
        <v>19046</v>
      </c>
      <c r="V1" s="3">
        <v>19095</v>
      </c>
      <c r="W1" s="3" t="s">
        <v>175</v>
      </c>
      <c r="X1" s="3">
        <v>18915</v>
      </c>
      <c r="Y1" s="12">
        <v>18936</v>
      </c>
      <c r="Z1" s="3">
        <v>19438</v>
      </c>
      <c r="AA1" s="3">
        <v>19440</v>
      </c>
      <c r="AB1" s="3">
        <v>19446</v>
      </c>
      <c r="AC1" s="3">
        <v>19454</v>
      </c>
      <c r="AD1" s="3" t="s">
        <v>76</v>
      </c>
      <c r="AE1" s="3">
        <v>19401</v>
      </c>
      <c r="AF1" s="3">
        <v>19403</v>
      </c>
      <c r="AG1" s="3" t="s">
        <v>176</v>
      </c>
      <c r="AH1" s="3">
        <v>19002</v>
      </c>
      <c r="AI1" s="3">
        <v>19025</v>
      </c>
      <c r="AJ1" s="3">
        <v>19031</v>
      </c>
      <c r="AK1" s="3">
        <v>19034</v>
      </c>
      <c r="AL1" s="3">
        <v>19044</v>
      </c>
      <c r="AM1" s="3">
        <v>19075</v>
      </c>
      <c r="AN1" s="3">
        <v>19436</v>
      </c>
      <c r="AO1" s="3">
        <v>19437</v>
      </c>
      <c r="AP1" s="3">
        <v>19477</v>
      </c>
      <c r="AQ1" s="3" t="s">
        <v>77</v>
      </c>
      <c r="AR1" s="3">
        <v>19001</v>
      </c>
      <c r="AS1" s="3">
        <v>19038</v>
      </c>
      <c r="AT1" s="3">
        <v>19090</v>
      </c>
      <c r="AV1" s="3">
        <v>18041</v>
      </c>
      <c r="AW1" s="3">
        <v>18054</v>
      </c>
      <c r="AX1" s="3">
        <v>18073</v>
      </c>
      <c r="AY1" s="3">
        <v>18074</v>
      </c>
      <c r="AZ1" s="3">
        <v>18076</v>
      </c>
      <c r="BA1" s="3">
        <v>18964</v>
      </c>
      <c r="BB1" s="3">
        <v>18969</v>
      </c>
      <c r="BC1" s="3">
        <v>19003</v>
      </c>
      <c r="BD1" s="3">
        <v>19004</v>
      </c>
      <c r="BE1" s="3">
        <v>19031</v>
      </c>
      <c r="BF1" s="3">
        <v>19034</v>
      </c>
      <c r="BG1" s="3">
        <v>19035</v>
      </c>
      <c r="BH1" s="3">
        <v>19044</v>
      </c>
      <c r="BI1" s="3">
        <v>19066</v>
      </c>
      <c r="BJ1" s="3">
        <v>19072</v>
      </c>
      <c r="BK1" s="3">
        <v>19075</v>
      </c>
      <c r="BL1" s="3">
        <v>19096</v>
      </c>
      <c r="BM1" s="3">
        <v>19444</v>
      </c>
      <c r="BN1" s="3">
        <v>19462</v>
      </c>
      <c r="BO1" s="3">
        <v>19464</v>
      </c>
      <c r="BP1" s="3">
        <v>19468</v>
      </c>
      <c r="BQ1" s="3">
        <v>19473</v>
      </c>
      <c r="BR1" s="3">
        <v>19525</v>
      </c>
    </row>
    <row r="2" spans="1:70" x14ac:dyDescent="0.25">
      <c r="A2" s="21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1:70" x14ac:dyDescent="0.25">
      <c r="A3" s="101" t="s">
        <v>2</v>
      </c>
      <c r="B3" s="4" t="s">
        <v>3</v>
      </c>
      <c r="C3" s="4" t="s">
        <v>119</v>
      </c>
      <c r="D3" s="8">
        <v>5.8999999999999997E-2</v>
      </c>
      <c r="E3" s="22">
        <v>3.9477999999999999E-2</v>
      </c>
      <c r="G3" s="22">
        <v>4.16686E-2</v>
      </c>
      <c r="H3" s="8"/>
      <c r="I3" s="22">
        <v>5.4680199999999998E-2</v>
      </c>
      <c r="K3" s="22">
        <v>5.6701500000000002E-2</v>
      </c>
      <c r="O3" s="22">
        <v>5.50883E-2</v>
      </c>
      <c r="R3" s="22">
        <v>5.18126E-2</v>
      </c>
      <c r="W3" s="22">
        <v>5.4840800000000002E-2</v>
      </c>
      <c r="X3" s="8"/>
      <c r="Y3" s="11"/>
      <c r="AD3" s="7">
        <v>6.8091299999999993E-2</v>
      </c>
      <c r="AG3" s="22">
        <v>5.3837099999999999E-2</v>
      </c>
      <c r="AQ3" s="7">
        <v>6.1928499999999997E-2</v>
      </c>
    </row>
    <row r="4" spans="1:70" x14ac:dyDescent="0.25">
      <c r="A4" s="101"/>
      <c r="B4" s="4" t="s">
        <v>4</v>
      </c>
      <c r="C4" s="4" t="s">
        <v>119</v>
      </c>
      <c r="D4" s="8">
        <v>6.2E-2</v>
      </c>
      <c r="E4" s="22">
        <v>5.2526799999999998E-2</v>
      </c>
      <c r="G4" s="22">
        <v>6.5792500000000004E-2</v>
      </c>
      <c r="H4" s="8"/>
      <c r="I4" s="22">
        <v>3.3396099999999998E-2</v>
      </c>
      <c r="K4" s="22">
        <v>6.4211000000000004E-2</v>
      </c>
      <c r="O4" s="22">
        <v>4.5573599999999999E-2</v>
      </c>
      <c r="R4" s="22">
        <v>5.40473E-2</v>
      </c>
      <c r="W4" s="22">
        <v>6.3304100000000002E-2</v>
      </c>
      <c r="X4" s="8"/>
      <c r="Y4" s="11"/>
      <c r="AD4" s="7">
        <v>5.6803399999999997E-2</v>
      </c>
      <c r="AG4" s="22">
        <v>7.1520799999999995E-2</v>
      </c>
      <c r="AQ4" s="7">
        <v>5.5171600000000001E-2</v>
      </c>
    </row>
    <row r="5" spans="1:70" x14ac:dyDescent="0.25">
      <c r="A5" s="101"/>
      <c r="B5" s="4" t="s">
        <v>5</v>
      </c>
      <c r="C5" s="4" t="s">
        <v>119</v>
      </c>
      <c r="D5" s="8">
        <v>6.8000000000000005E-2</v>
      </c>
      <c r="E5" s="22">
        <v>5.9382900000000002E-2</v>
      </c>
      <c r="G5" s="22">
        <v>6.8351099999999998E-2</v>
      </c>
      <c r="H5" s="8"/>
      <c r="I5" s="22">
        <v>3.5042299999999998E-2</v>
      </c>
      <c r="K5" s="22">
        <v>6.6539899999999999E-2</v>
      </c>
      <c r="O5" s="22">
        <v>6.6878099999999996E-2</v>
      </c>
      <c r="R5" s="22">
        <v>6.8159200000000003E-2</v>
      </c>
      <c r="W5" s="22">
        <v>7.2653200000000001E-2</v>
      </c>
      <c r="X5" s="8"/>
      <c r="Y5" s="11"/>
      <c r="AD5" s="7">
        <v>6.6020300000000004E-2</v>
      </c>
      <c r="AG5" s="22">
        <v>7.5057499999999999E-2</v>
      </c>
      <c r="AQ5" s="7">
        <v>7.2435899999999998E-2</v>
      </c>
    </row>
    <row r="6" spans="1:70" x14ac:dyDescent="0.25">
      <c r="A6" s="101"/>
      <c r="B6" s="4" t="s">
        <v>6</v>
      </c>
      <c r="C6" s="4" t="s">
        <v>119</v>
      </c>
      <c r="D6" s="8">
        <v>6.6000000000000003E-2</v>
      </c>
      <c r="E6" s="22">
        <v>8.0836000000000005E-2</v>
      </c>
      <c r="G6" s="22">
        <v>7.7443200000000004E-2</v>
      </c>
      <c r="H6" s="8"/>
      <c r="I6" s="22">
        <v>3.1632199999999999E-2</v>
      </c>
      <c r="K6" s="22">
        <v>6.63498E-2</v>
      </c>
      <c r="O6" s="22">
        <v>5.3226700000000002E-2</v>
      </c>
      <c r="R6" s="22">
        <v>6.7372899999999999E-2</v>
      </c>
      <c r="W6" s="22">
        <v>6.5498299999999995E-2</v>
      </c>
      <c r="X6" s="8"/>
      <c r="Y6" s="11"/>
      <c r="AD6" s="7">
        <v>5.5438000000000001E-2</v>
      </c>
      <c r="AG6" s="22">
        <v>6.2735100000000002E-2</v>
      </c>
      <c r="AQ6" s="7">
        <v>7.0700200000000005E-2</v>
      </c>
    </row>
    <row r="7" spans="1:70" x14ac:dyDescent="0.25">
      <c r="A7" s="101"/>
      <c r="B7" s="4" t="s">
        <v>7</v>
      </c>
      <c r="C7" s="4" t="s">
        <v>119</v>
      </c>
      <c r="D7" s="8">
        <v>5.8999999999999997E-2</v>
      </c>
      <c r="E7" s="22">
        <v>6.6792000000000004E-2</v>
      </c>
      <c r="G7" s="22">
        <v>7.9727699999999999E-2</v>
      </c>
      <c r="H7" s="8"/>
      <c r="I7" s="22">
        <v>6.7027299999999998E-2</v>
      </c>
      <c r="K7" s="22">
        <v>5.7842200000000003E-2</v>
      </c>
      <c r="O7" s="22">
        <v>5.95008E-2</v>
      </c>
      <c r="R7" s="22">
        <v>7.8381099999999995E-2</v>
      </c>
      <c r="W7" s="22">
        <v>5.4295700000000002E-2</v>
      </c>
      <c r="X7" s="8"/>
      <c r="Y7" s="11"/>
      <c r="AD7" s="7">
        <v>6.8523700000000007E-2</v>
      </c>
      <c r="AG7" s="22">
        <v>4.7718000000000003E-2</v>
      </c>
      <c r="AQ7" s="7">
        <v>7.0824200000000004E-2</v>
      </c>
    </row>
    <row r="8" spans="1:70" x14ac:dyDescent="0.25">
      <c r="A8" s="101"/>
      <c r="B8" s="4" t="s">
        <v>8</v>
      </c>
      <c r="C8" s="4" t="s">
        <v>119</v>
      </c>
      <c r="D8" s="8">
        <v>6.2E-2</v>
      </c>
      <c r="E8" s="22">
        <v>3.9809799999999999E-2</v>
      </c>
      <c r="G8" s="22">
        <v>5.2131400000000001E-2</v>
      </c>
      <c r="H8" s="8"/>
      <c r="I8" s="22">
        <v>0.18109120000000001</v>
      </c>
      <c r="K8" s="22">
        <v>5.7652099999999998E-2</v>
      </c>
      <c r="O8" s="22">
        <v>8.5355799999999996E-2</v>
      </c>
      <c r="R8" s="22">
        <v>6.3772599999999999E-2</v>
      </c>
      <c r="W8" s="22">
        <v>5.7512000000000001E-2</v>
      </c>
      <c r="X8" s="8"/>
      <c r="Y8" s="11"/>
      <c r="AD8" s="7">
        <v>8.8800900000000002E-2</v>
      </c>
      <c r="AG8" s="22">
        <v>5.1535400000000002E-2</v>
      </c>
      <c r="AQ8" s="7">
        <v>5.6752299999999999E-2</v>
      </c>
    </row>
    <row r="9" spans="1:70" x14ac:dyDescent="0.25">
      <c r="A9" s="101"/>
      <c r="B9" s="4" t="s">
        <v>9</v>
      </c>
      <c r="C9" s="4" t="s">
        <v>119</v>
      </c>
      <c r="D9" s="8">
        <v>6.7000000000000004E-2</v>
      </c>
      <c r="E9" s="22">
        <v>4.6776499999999999E-2</v>
      </c>
      <c r="G9" s="22">
        <v>6.5061499999999994E-2</v>
      </c>
      <c r="H9" s="8"/>
      <c r="I9" s="22">
        <v>0.14181559999999999</v>
      </c>
      <c r="K9" s="22">
        <v>5.6131199999999999E-2</v>
      </c>
      <c r="O9" s="22">
        <v>9.9696599999999996E-2</v>
      </c>
      <c r="R9" s="22">
        <v>6.5014100000000005E-2</v>
      </c>
      <c r="W9" s="22">
        <v>6.0660199999999997E-2</v>
      </c>
      <c r="X9" s="8"/>
      <c r="Y9" s="11"/>
      <c r="AD9" s="7">
        <v>8.4294800000000003E-2</v>
      </c>
      <c r="AG9" s="22">
        <v>5.8215900000000001E-2</v>
      </c>
      <c r="AQ9" s="7">
        <v>7.5380500000000003E-2</v>
      </c>
    </row>
    <row r="10" spans="1:70" x14ac:dyDescent="0.25">
      <c r="A10" s="101"/>
      <c r="B10" s="4" t="s">
        <v>10</v>
      </c>
      <c r="C10" s="4" t="s">
        <v>119</v>
      </c>
      <c r="D10" s="8">
        <v>6.3E-2</v>
      </c>
      <c r="E10" s="22">
        <v>5.3300899999999998E-2</v>
      </c>
      <c r="G10" s="22">
        <v>7.0269999999999999E-2</v>
      </c>
      <c r="H10" s="8"/>
      <c r="I10" s="22">
        <v>8.8311399999999998E-2</v>
      </c>
      <c r="K10" s="22">
        <v>5.3136900000000001E-2</v>
      </c>
      <c r="O10" s="22">
        <v>8.8458400000000006E-2</v>
      </c>
      <c r="R10" s="22">
        <v>5.3095499999999997E-2</v>
      </c>
      <c r="W10" s="22">
        <v>6.2649899999999994E-2</v>
      </c>
      <c r="X10" s="8"/>
      <c r="Y10" s="11"/>
      <c r="AD10" s="7">
        <v>6.7340300000000006E-2</v>
      </c>
      <c r="AG10" s="22">
        <v>6.2763100000000002E-2</v>
      </c>
      <c r="AQ10" s="7">
        <v>5.8054099999999997E-2</v>
      </c>
    </row>
    <row r="11" spans="1:70" x14ac:dyDescent="0.25">
      <c r="A11" s="101"/>
      <c r="B11" s="4" t="s">
        <v>11</v>
      </c>
      <c r="C11" s="4" t="s">
        <v>119</v>
      </c>
      <c r="D11" s="8">
        <v>6.4000000000000001E-2</v>
      </c>
      <c r="E11" s="22">
        <v>6.7566100000000004E-2</v>
      </c>
      <c r="G11" s="22">
        <v>7.0589799999999994E-2</v>
      </c>
      <c r="H11" s="8"/>
      <c r="I11" s="22">
        <v>4.2450599999999998E-2</v>
      </c>
      <c r="K11" s="22">
        <v>6.0789000000000003E-2</v>
      </c>
      <c r="O11" s="22">
        <v>6.3017100000000006E-2</v>
      </c>
      <c r="R11" s="22">
        <v>5.1026299999999997E-2</v>
      </c>
      <c r="W11" s="22">
        <v>6.0687400000000002E-2</v>
      </c>
      <c r="X11" s="8"/>
      <c r="Y11" s="11"/>
      <c r="AD11" s="7">
        <v>7.0298799999999995E-2</v>
      </c>
      <c r="AG11" s="22">
        <v>6.1808799999999997E-2</v>
      </c>
      <c r="AQ11" s="7">
        <v>7.2311899999999998E-2</v>
      </c>
    </row>
    <row r="12" spans="1:70" x14ac:dyDescent="0.25">
      <c r="A12" s="101"/>
      <c r="B12" s="4" t="s">
        <v>12</v>
      </c>
      <c r="C12" s="4" t="s">
        <v>119</v>
      </c>
      <c r="D12" s="8">
        <v>7.0999999999999994E-2</v>
      </c>
      <c r="E12" s="22">
        <v>6.6128500000000007E-2</v>
      </c>
      <c r="G12" s="22">
        <v>8.3748299999999998E-2</v>
      </c>
      <c r="H12" s="8"/>
      <c r="I12" s="22">
        <v>4.0921899999999997E-2</v>
      </c>
      <c r="K12" s="22">
        <v>6.39734E-2</v>
      </c>
      <c r="O12" s="22">
        <v>5.6605099999999998E-2</v>
      </c>
      <c r="R12" s="22">
        <v>6.3896700000000001E-2</v>
      </c>
      <c r="W12" s="22">
        <v>7.8676999999999997E-2</v>
      </c>
      <c r="X12" s="8"/>
      <c r="Y12" s="11"/>
      <c r="AD12" s="7">
        <v>5.8692300000000003E-2</v>
      </c>
      <c r="AG12" s="22">
        <v>7.4552300000000002E-2</v>
      </c>
      <c r="AQ12" s="7">
        <v>7.2280899999999995E-2</v>
      </c>
    </row>
    <row r="13" spans="1:70" x14ac:dyDescent="0.25">
      <c r="A13" s="101"/>
      <c r="B13" s="4" t="s">
        <v>13</v>
      </c>
      <c r="C13" s="4" t="s">
        <v>119</v>
      </c>
      <c r="D13" s="8">
        <v>7.4999999999999997E-2</v>
      </c>
      <c r="E13" s="22">
        <v>8.4485199999999996E-2</v>
      </c>
      <c r="G13" s="22">
        <v>8.6763800000000002E-2</v>
      </c>
      <c r="H13" s="8"/>
      <c r="I13" s="22">
        <v>4.6213499999999998E-2</v>
      </c>
      <c r="K13" s="22">
        <v>7.8517100000000006E-2</v>
      </c>
      <c r="O13" s="22">
        <v>7.3014300000000004E-2</v>
      </c>
      <c r="R13" s="22">
        <v>7.4077100000000007E-2</v>
      </c>
      <c r="W13" s="22">
        <v>8.2561099999999998E-2</v>
      </c>
      <c r="X13" s="8"/>
      <c r="Y13" s="11"/>
      <c r="AD13" s="7">
        <v>7.05036E-2</v>
      </c>
      <c r="AG13" s="22">
        <v>8.1766099999999994E-2</v>
      </c>
      <c r="AQ13" s="7">
        <v>6.4625100000000005E-2</v>
      </c>
    </row>
    <row r="14" spans="1:70" x14ac:dyDescent="0.25">
      <c r="A14" s="101"/>
      <c r="B14" s="4" t="s">
        <v>14</v>
      </c>
      <c r="C14" s="4" t="s">
        <v>119</v>
      </c>
      <c r="D14" s="8">
        <v>7.3999999999999996E-2</v>
      </c>
      <c r="E14" s="22">
        <v>8.8908500000000001E-2</v>
      </c>
      <c r="G14" s="22">
        <v>7.4062199999999995E-2</v>
      </c>
      <c r="H14" s="8"/>
      <c r="I14" s="22">
        <v>6.3969899999999996E-2</v>
      </c>
      <c r="K14" s="22">
        <v>7.6616000000000004E-2</v>
      </c>
      <c r="O14" s="22">
        <v>6.5016500000000005E-2</v>
      </c>
      <c r="R14" s="22">
        <v>7.1470000000000006E-2</v>
      </c>
      <c r="W14" s="22">
        <v>7.6823500000000003E-2</v>
      </c>
      <c r="X14" s="8"/>
      <c r="Y14" s="11"/>
      <c r="AD14" s="7">
        <v>6.5861000000000003E-2</v>
      </c>
      <c r="AG14" s="22">
        <v>7.4440000000000006E-2</v>
      </c>
      <c r="AQ14" s="7">
        <v>7.0638199999999998E-2</v>
      </c>
    </row>
    <row r="15" spans="1:70" x14ac:dyDescent="0.25">
      <c r="A15" s="101"/>
      <c r="B15" s="4" t="s">
        <v>15</v>
      </c>
      <c r="C15" s="4" t="s">
        <v>119</v>
      </c>
      <c r="D15" s="8">
        <v>6.4000000000000001E-2</v>
      </c>
      <c r="E15" s="22">
        <v>7.0773000000000003E-2</v>
      </c>
      <c r="G15" s="22">
        <v>6.5518300000000002E-2</v>
      </c>
      <c r="H15" s="8"/>
      <c r="I15" s="22">
        <v>5.04468E-2</v>
      </c>
      <c r="K15" s="22">
        <v>6.4543699999999996E-2</v>
      </c>
      <c r="O15" s="22">
        <v>5.1365099999999997E-2</v>
      </c>
      <c r="R15" s="22">
        <v>7.4904799999999994E-2</v>
      </c>
      <c r="W15" s="22">
        <v>6.3290399999999997E-2</v>
      </c>
      <c r="X15" s="8"/>
      <c r="Y15" s="11"/>
      <c r="AD15" s="7">
        <v>4.8838199999999998E-2</v>
      </c>
      <c r="AG15" s="22">
        <v>7.0566400000000001E-2</v>
      </c>
      <c r="AQ15" s="7">
        <v>6.3261300000000006E-2</v>
      </c>
    </row>
    <row r="16" spans="1:70" x14ac:dyDescent="0.25">
      <c r="A16" s="101"/>
      <c r="B16" s="4" t="s">
        <v>16</v>
      </c>
      <c r="C16" s="4" t="s">
        <v>119</v>
      </c>
      <c r="D16" s="8">
        <v>0.05</v>
      </c>
      <c r="E16" s="22">
        <v>6.0931100000000002E-2</v>
      </c>
      <c r="G16" s="22">
        <v>4.6694399999999997E-2</v>
      </c>
      <c r="H16" s="8"/>
      <c r="I16" s="22">
        <v>4.2450599999999998E-2</v>
      </c>
      <c r="K16" s="22">
        <v>5.6131199999999999E-2</v>
      </c>
      <c r="O16" s="22">
        <v>4.2333099999999999E-2</v>
      </c>
      <c r="R16" s="22">
        <v>4.7757000000000001E-2</v>
      </c>
      <c r="W16" s="22">
        <v>4.7304300000000001E-2</v>
      </c>
      <c r="X16" s="8"/>
      <c r="Y16" s="11"/>
      <c r="AD16" s="7">
        <v>4.1760499999999999E-2</v>
      </c>
      <c r="AG16" s="22">
        <v>5.0861700000000003E-2</v>
      </c>
      <c r="AQ16" s="7">
        <v>4.9871400000000003E-2</v>
      </c>
    </row>
    <row r="17" spans="1:43" x14ac:dyDescent="0.25">
      <c r="A17" s="101"/>
      <c r="B17" s="4" t="s">
        <v>17</v>
      </c>
      <c r="C17" s="4" t="s">
        <v>119</v>
      </c>
      <c r="D17" s="8">
        <v>3.5000000000000003E-2</v>
      </c>
      <c r="E17" s="22">
        <v>4.1468499999999998E-2</v>
      </c>
      <c r="G17" s="22">
        <v>2.4169599999999999E-2</v>
      </c>
      <c r="H17" s="8"/>
      <c r="I17" s="22">
        <v>2.6458099999999998E-2</v>
      </c>
      <c r="K17" s="22">
        <v>4.24905E-2</v>
      </c>
      <c r="O17" s="22">
        <v>3.8403199999999998E-2</v>
      </c>
      <c r="R17" s="22">
        <v>4.3080599999999997E-2</v>
      </c>
      <c r="W17" s="22">
        <v>3.5311299999999997E-2</v>
      </c>
      <c r="X17" s="8"/>
      <c r="Y17" s="11"/>
      <c r="AD17" s="7">
        <v>3.1815400000000001E-2</v>
      </c>
      <c r="AG17" s="22">
        <v>3.2223700000000001E-2</v>
      </c>
      <c r="AQ17" s="7">
        <v>3.31959E-2</v>
      </c>
    </row>
    <row r="18" spans="1:43" x14ac:dyDescent="0.25">
      <c r="A18" s="101"/>
      <c r="B18" s="4" t="s">
        <v>18</v>
      </c>
      <c r="C18" s="4" t="s">
        <v>119</v>
      </c>
      <c r="D18" s="8">
        <v>2.4E-2</v>
      </c>
      <c r="E18" s="22">
        <v>3.0520800000000001E-2</v>
      </c>
      <c r="G18" s="22">
        <v>1.2655899999999999E-2</v>
      </c>
      <c r="H18" s="8"/>
      <c r="I18" s="22">
        <v>2.5047E-2</v>
      </c>
      <c r="K18" s="22">
        <v>3.1226199999999999E-2</v>
      </c>
      <c r="O18" s="22">
        <v>2.1718100000000001E-2</v>
      </c>
      <c r="R18" s="22">
        <v>2.6320099999999999E-2</v>
      </c>
      <c r="W18" s="22">
        <v>2.6125700000000002E-2</v>
      </c>
      <c r="X18" s="8"/>
      <c r="Y18" s="11"/>
      <c r="AD18" s="7">
        <v>2.2644000000000001E-2</v>
      </c>
      <c r="AG18" s="22">
        <v>2.7227299999999999E-2</v>
      </c>
      <c r="AQ18" s="7">
        <v>1.66445E-2</v>
      </c>
    </row>
    <row r="19" spans="1:43" x14ac:dyDescent="0.25">
      <c r="A19" s="101"/>
      <c r="B19" s="4" t="s">
        <v>19</v>
      </c>
      <c r="C19" s="4" t="s">
        <v>119</v>
      </c>
      <c r="D19" s="8">
        <v>1.7999999999999999E-2</v>
      </c>
      <c r="E19" s="22">
        <v>2.1895399999999999E-2</v>
      </c>
      <c r="G19" s="22">
        <v>7.2189000000000003E-3</v>
      </c>
      <c r="H19" s="8"/>
      <c r="I19" s="22">
        <v>8.4665999999999995E-3</v>
      </c>
      <c r="K19" s="22">
        <v>2.2861200000000002E-2</v>
      </c>
      <c r="O19" s="22">
        <v>2.1097600000000001E-2</v>
      </c>
      <c r="R19" s="22">
        <v>1.58914E-2</v>
      </c>
      <c r="W19" s="22">
        <v>1.89299E-2</v>
      </c>
      <c r="X19" s="8"/>
      <c r="Y19" s="11"/>
      <c r="AD19" s="7">
        <v>1.6681499999999998E-2</v>
      </c>
      <c r="AG19" s="22">
        <v>1.9873100000000001E-2</v>
      </c>
      <c r="AQ19" s="7">
        <v>1.7357299999999999E-2</v>
      </c>
    </row>
    <row r="20" spans="1:43" x14ac:dyDescent="0.25">
      <c r="A20" s="101"/>
      <c r="B20" s="4" t="s">
        <v>20</v>
      </c>
      <c r="C20" s="4" t="s">
        <v>119</v>
      </c>
      <c r="D20" s="8">
        <v>1.9E-2</v>
      </c>
      <c r="E20" s="22">
        <v>2.8419799999999999E-2</v>
      </c>
      <c r="G20" s="22">
        <v>8.1326999999999997E-3</v>
      </c>
      <c r="H20" s="8"/>
      <c r="I20" s="22">
        <v>2.0578599999999999E-2</v>
      </c>
      <c r="K20" s="22">
        <v>2.4287099999999999E-2</v>
      </c>
      <c r="O20" s="22">
        <v>1.3651399999999999E-2</v>
      </c>
      <c r="R20" s="22">
        <v>2.9920499999999999E-2</v>
      </c>
      <c r="W20" s="22">
        <v>1.8875400000000001E-2</v>
      </c>
      <c r="X20" s="8"/>
      <c r="Y20" s="11"/>
      <c r="AD20" s="7">
        <v>1.7591800000000001E-2</v>
      </c>
      <c r="AG20" s="22">
        <v>2.3297600000000002E-2</v>
      </c>
      <c r="AQ20" s="7">
        <v>1.8566200000000001E-2</v>
      </c>
    </row>
    <row r="21" spans="1:43" x14ac:dyDescent="0.25">
      <c r="A21" s="101"/>
      <c r="B21" s="4" t="s">
        <v>21</v>
      </c>
      <c r="C21" s="4" t="s">
        <v>119</v>
      </c>
      <c r="D21" s="8">
        <v>5.2999999999999999E-2</v>
      </c>
      <c r="E21" s="22">
        <v>5.1229499999999997E-2</v>
      </c>
      <c r="G21" s="22">
        <v>4.2012300000000002E-2</v>
      </c>
      <c r="H21" s="8"/>
      <c r="I21" s="22">
        <v>5.3378599999999998E-2</v>
      </c>
      <c r="K21" s="22">
        <v>4.7635900000000002E-2</v>
      </c>
      <c r="O21" s="22">
        <v>5.5442600000000002E-2</v>
      </c>
      <c r="R21" s="22">
        <v>4.0905299999999999E-2</v>
      </c>
      <c r="W21" s="22">
        <v>4.6612500000000001E-2</v>
      </c>
      <c r="X21" s="8"/>
      <c r="Y21" s="11"/>
      <c r="AD21" s="7">
        <v>6.2057599999999997E-2</v>
      </c>
      <c r="AG21" s="22">
        <v>5.3129099999999999E-2</v>
      </c>
      <c r="AQ21" s="7">
        <v>5.4563100000000003E-2</v>
      </c>
    </row>
    <row r="22" spans="1:43" x14ac:dyDescent="0.25">
      <c r="A22" s="101"/>
      <c r="B22" s="4" t="s">
        <v>22</v>
      </c>
      <c r="C22" s="4" t="s">
        <v>119</v>
      </c>
      <c r="D22" s="8">
        <v>5.8999999999999997E-2</v>
      </c>
      <c r="E22" s="22">
        <v>5.1229499999999997E-2</v>
      </c>
      <c r="G22" s="22">
        <v>6.3975799999999999E-2</v>
      </c>
      <c r="H22" s="8"/>
      <c r="I22" s="22">
        <v>3.5060099999999997E-2</v>
      </c>
      <c r="K22" s="22">
        <v>4.8344900000000003E-2</v>
      </c>
      <c r="O22" s="22">
        <v>5.8153700000000003E-2</v>
      </c>
      <c r="R22" s="22">
        <v>5.0426600000000002E-2</v>
      </c>
      <c r="W22" s="22">
        <v>6.0548400000000002E-2</v>
      </c>
      <c r="X22" s="8"/>
      <c r="Y22" s="11"/>
      <c r="AD22" s="7">
        <v>6.3229800000000003E-2</v>
      </c>
      <c r="AG22" s="22">
        <v>6.8548700000000004E-2</v>
      </c>
      <c r="AQ22" s="7">
        <v>5.6080400000000002E-2</v>
      </c>
    </row>
    <row r="23" spans="1:43" x14ac:dyDescent="0.25">
      <c r="A23" s="101"/>
      <c r="B23" s="4" t="s">
        <v>23</v>
      </c>
      <c r="C23" s="4" t="s">
        <v>119</v>
      </c>
      <c r="D23" s="8">
        <v>5.8999999999999997E-2</v>
      </c>
      <c r="E23" s="22">
        <v>4.6413900000000001E-2</v>
      </c>
      <c r="G23" s="22">
        <v>8.6205100000000007E-2</v>
      </c>
      <c r="H23" s="8"/>
      <c r="I23" s="22">
        <v>3.4696100000000001E-2</v>
      </c>
      <c r="K23" s="22">
        <v>5.9555999999999998E-2</v>
      </c>
      <c r="O23" s="22">
        <v>4.4665900000000001E-2</v>
      </c>
      <c r="R23" s="22">
        <v>6.3610100000000003E-2</v>
      </c>
      <c r="W23" s="22">
        <v>5.6468600000000001E-2</v>
      </c>
      <c r="X23" s="8"/>
      <c r="Y23" s="11"/>
      <c r="AD23" s="7">
        <v>4.5782400000000001E-2</v>
      </c>
      <c r="AG23" s="22">
        <v>6.5346000000000001E-2</v>
      </c>
      <c r="AQ23" s="7">
        <v>5.9401099999999998E-2</v>
      </c>
    </row>
    <row r="24" spans="1:43" x14ac:dyDescent="0.25">
      <c r="A24" s="101"/>
      <c r="B24" s="4" t="s">
        <v>24</v>
      </c>
      <c r="C24" s="4" t="s">
        <v>119</v>
      </c>
      <c r="D24" s="8">
        <v>6.0999999999999999E-2</v>
      </c>
      <c r="E24" s="22">
        <v>8.8626999999999997E-2</v>
      </c>
      <c r="G24" s="22">
        <v>9.0512700000000001E-2</v>
      </c>
      <c r="H24" s="8"/>
      <c r="I24" s="22">
        <v>3.0814000000000001E-2</v>
      </c>
      <c r="K24" s="22">
        <v>6.2613600000000005E-2</v>
      </c>
      <c r="O24" s="22">
        <v>4.6156999999999997E-2</v>
      </c>
      <c r="R24" s="22">
        <v>4.8815299999999999E-2</v>
      </c>
      <c r="W24" s="22">
        <v>6.0082099999999999E-2</v>
      </c>
      <c r="X24" s="8"/>
      <c r="Y24" s="11"/>
      <c r="AD24" s="7">
        <v>4.6278300000000001E-2</v>
      </c>
      <c r="AG24" s="22">
        <v>5.3594000000000003E-2</v>
      </c>
      <c r="AQ24" s="7">
        <v>6.5012E-2</v>
      </c>
    </row>
    <row r="25" spans="1:43" x14ac:dyDescent="0.25">
      <c r="A25" s="101"/>
      <c r="B25" s="4" t="s">
        <v>25</v>
      </c>
      <c r="C25" s="4" t="s">
        <v>119</v>
      </c>
      <c r="D25" s="8">
        <v>5.6000000000000001E-2</v>
      </c>
      <c r="E25" s="22">
        <v>5.4815599999999999E-2</v>
      </c>
      <c r="G25" s="22">
        <v>7.2803699999999999E-2</v>
      </c>
      <c r="H25" s="8"/>
      <c r="I25" s="22">
        <v>9.18355E-2</v>
      </c>
      <c r="K25" s="22">
        <v>5.2909100000000001E-2</v>
      </c>
      <c r="O25" s="22">
        <v>4.3581399999999999E-2</v>
      </c>
      <c r="R25" s="22">
        <v>8.1517599999999996E-2</v>
      </c>
      <c r="W25" s="22">
        <v>4.58743E-2</v>
      </c>
      <c r="X25" s="8"/>
      <c r="Y25" s="11"/>
      <c r="AD25" s="7">
        <v>4.9073499999999999E-2</v>
      </c>
      <c r="AG25" s="22">
        <v>5.4575499999999999E-2</v>
      </c>
      <c r="AQ25" s="7">
        <v>6.1376399999999998E-2</v>
      </c>
    </row>
    <row r="26" spans="1:43" x14ac:dyDescent="0.25">
      <c r="A26" s="101"/>
      <c r="B26" s="4" t="s">
        <v>26</v>
      </c>
      <c r="C26" s="4" t="s">
        <v>119</v>
      </c>
      <c r="D26" s="8">
        <v>5.8000000000000003E-2</v>
      </c>
      <c r="E26" s="22">
        <v>3.6782799999999997E-2</v>
      </c>
      <c r="G26" s="22">
        <v>3.8715199999999998E-2</v>
      </c>
      <c r="H26" s="8"/>
      <c r="I26" s="22">
        <v>0.13757130000000001</v>
      </c>
      <c r="K26" s="22">
        <v>4.9231200000000003E-2</v>
      </c>
      <c r="O26" s="22">
        <v>8.3367200000000002E-2</v>
      </c>
      <c r="R26" s="22">
        <v>5.7860599999999998E-2</v>
      </c>
      <c r="W26" s="22">
        <v>5.2557300000000001E-2</v>
      </c>
      <c r="X26" s="8"/>
      <c r="Y26" s="11"/>
      <c r="AD26" s="7">
        <v>8.27735E-2</v>
      </c>
      <c r="AG26" s="22">
        <v>5.3542399999999997E-2</v>
      </c>
      <c r="AQ26" s="7">
        <v>5.17863E-2</v>
      </c>
    </row>
    <row r="27" spans="1:43" x14ac:dyDescent="0.25">
      <c r="A27" s="101"/>
      <c r="B27" s="4" t="s">
        <v>27</v>
      </c>
      <c r="C27" s="4" t="s">
        <v>119</v>
      </c>
      <c r="D27" s="8">
        <v>6.2E-2</v>
      </c>
      <c r="E27" s="22">
        <v>3.9959000000000001E-2</v>
      </c>
      <c r="G27" s="22">
        <v>5.9615000000000001E-2</v>
      </c>
      <c r="H27" s="8"/>
      <c r="I27" s="22">
        <v>0.1276234</v>
      </c>
      <c r="K27" s="22">
        <v>5.4149900000000001E-2</v>
      </c>
      <c r="O27" s="22">
        <v>9.2517299999999997E-2</v>
      </c>
      <c r="R27" s="22">
        <v>4.9218100000000001E-2</v>
      </c>
      <c r="W27" s="22">
        <v>6.2555899999999998E-2</v>
      </c>
      <c r="X27" s="8"/>
      <c r="Y27" s="11"/>
      <c r="AD27" s="7">
        <v>7.6484399999999994E-2</v>
      </c>
      <c r="AG27" s="22">
        <v>4.7911799999999997E-2</v>
      </c>
      <c r="AQ27" s="7">
        <v>6.4096E-2</v>
      </c>
    </row>
    <row r="28" spans="1:43" x14ac:dyDescent="0.25">
      <c r="A28" s="101"/>
      <c r="B28" s="4" t="s">
        <v>28</v>
      </c>
      <c r="C28" s="4" t="s">
        <v>119</v>
      </c>
      <c r="D28" s="8">
        <v>5.8999999999999997E-2</v>
      </c>
      <c r="E28" s="22">
        <v>4.51844E-2</v>
      </c>
      <c r="G28" s="22">
        <v>5.4669200000000001E-2</v>
      </c>
      <c r="H28" s="8"/>
      <c r="I28" s="22">
        <v>6.4782199999999998E-2</v>
      </c>
      <c r="K28" s="22">
        <v>5.2776200000000002E-2</v>
      </c>
      <c r="O28" s="22">
        <v>8.19439E-2</v>
      </c>
      <c r="R28" s="22">
        <v>5.3539400000000001E-2</v>
      </c>
      <c r="W28" s="22">
        <v>6.1571500000000001E-2</v>
      </c>
      <c r="X28" s="8"/>
      <c r="Y28" s="11"/>
      <c r="AD28" s="7">
        <v>5.9758400000000003E-2</v>
      </c>
      <c r="AG28" s="22">
        <v>5.9767000000000001E-2</v>
      </c>
      <c r="AQ28" s="7">
        <v>6.2263800000000001E-2</v>
      </c>
    </row>
    <row r="29" spans="1:43" x14ac:dyDescent="0.25">
      <c r="A29" s="101"/>
      <c r="B29" s="4" t="s">
        <v>29</v>
      </c>
      <c r="C29" s="4" t="s">
        <v>119</v>
      </c>
      <c r="D29" s="8">
        <v>6.4000000000000001E-2</v>
      </c>
      <c r="E29" s="22">
        <v>6.0963099999999999E-2</v>
      </c>
      <c r="G29" s="22">
        <v>8.0195699999999995E-2</v>
      </c>
      <c r="H29" s="8"/>
      <c r="I29" s="22">
        <v>4.5614500000000002E-2</v>
      </c>
      <c r="K29" s="22">
        <v>5.7384699999999997E-2</v>
      </c>
      <c r="O29" s="22">
        <v>6.5406000000000006E-2</v>
      </c>
      <c r="R29" s="22">
        <v>5.4015500000000001E-2</v>
      </c>
      <c r="W29" s="22">
        <v>6.1597399999999997E-2</v>
      </c>
      <c r="X29" s="8"/>
      <c r="Y29" s="11"/>
      <c r="AD29" s="7">
        <v>6.3703200000000001E-2</v>
      </c>
      <c r="AG29" s="22">
        <v>5.7649100000000002E-2</v>
      </c>
      <c r="AQ29" s="7">
        <v>6.65293E-2</v>
      </c>
    </row>
    <row r="30" spans="1:43" x14ac:dyDescent="0.25">
      <c r="A30" s="101"/>
      <c r="B30" s="4" t="s">
        <v>30</v>
      </c>
      <c r="C30" s="4" t="s">
        <v>119</v>
      </c>
      <c r="D30" s="8">
        <v>7.0000000000000007E-2</v>
      </c>
      <c r="E30" s="22">
        <v>7.64344E-2</v>
      </c>
      <c r="G30" s="22">
        <v>7.5568999999999997E-2</v>
      </c>
      <c r="H30" s="8"/>
      <c r="I30" s="22">
        <v>4.4037399999999997E-2</v>
      </c>
      <c r="K30" s="22">
        <v>6.38986E-2</v>
      </c>
      <c r="O30" s="22">
        <v>6.3982700000000003E-2</v>
      </c>
      <c r="R30" s="22">
        <v>6.73454E-2</v>
      </c>
      <c r="W30" s="22">
        <v>8.30322E-2</v>
      </c>
      <c r="X30" s="8"/>
      <c r="Y30" s="11"/>
      <c r="AD30" s="7">
        <v>5.79099E-2</v>
      </c>
      <c r="AG30" s="22">
        <v>7.8905900000000001E-2</v>
      </c>
      <c r="AQ30" s="7">
        <v>6.5613199999999997E-2</v>
      </c>
    </row>
    <row r="31" spans="1:43" x14ac:dyDescent="0.25">
      <c r="A31" s="101"/>
      <c r="B31" s="4" t="s">
        <v>31</v>
      </c>
      <c r="C31" s="4" t="s">
        <v>119</v>
      </c>
      <c r="D31" s="8">
        <v>7.5999999999999998E-2</v>
      </c>
      <c r="E31" s="22">
        <v>8.4426200000000007E-2</v>
      </c>
      <c r="G31" s="22">
        <v>9.2373999999999998E-2</v>
      </c>
      <c r="H31" s="8"/>
      <c r="I31" s="22">
        <v>6.1991999999999998E-2</v>
      </c>
      <c r="K31" s="22">
        <v>6.9393399999999994E-2</v>
      </c>
      <c r="O31" s="22">
        <v>5.72726E-2</v>
      </c>
      <c r="R31" s="22">
        <v>8.3348599999999995E-2</v>
      </c>
      <c r="W31" s="22">
        <v>7.9366900000000004E-2</v>
      </c>
      <c r="X31" s="8"/>
      <c r="Y31" s="11"/>
      <c r="AD31" s="7">
        <v>7.1434999999999998E-2</v>
      </c>
      <c r="AG31" s="22">
        <v>7.5909799999999999E-2</v>
      </c>
      <c r="AQ31" s="7">
        <v>8.0842800000000006E-2</v>
      </c>
    </row>
    <row r="32" spans="1:43" x14ac:dyDescent="0.25">
      <c r="A32" s="101"/>
      <c r="B32" s="4" t="s">
        <v>32</v>
      </c>
      <c r="C32" s="4" t="s">
        <v>119</v>
      </c>
      <c r="D32" s="8">
        <v>7.1999999999999995E-2</v>
      </c>
      <c r="E32" s="22">
        <v>6.9159799999999994E-2</v>
      </c>
      <c r="G32" s="22">
        <v>7.4664999999999995E-2</v>
      </c>
      <c r="H32" s="8"/>
      <c r="I32" s="22">
        <v>7.5093999999999994E-2</v>
      </c>
      <c r="K32" s="22">
        <v>7.7413899999999994E-2</v>
      </c>
      <c r="O32" s="22">
        <v>6.5541600000000005E-2</v>
      </c>
      <c r="R32" s="22">
        <v>7.0787699999999995E-2</v>
      </c>
      <c r="W32" s="22">
        <v>7.2256500000000001E-2</v>
      </c>
      <c r="X32" s="8"/>
      <c r="Y32" s="11"/>
      <c r="AD32" s="7">
        <v>6.4785200000000001E-2</v>
      </c>
      <c r="AG32" s="22">
        <v>7.4127600000000002E-2</v>
      </c>
      <c r="AQ32" s="7">
        <v>7.0766099999999998E-2</v>
      </c>
    </row>
    <row r="33" spans="1:70" x14ac:dyDescent="0.25">
      <c r="A33" s="101"/>
      <c r="B33" s="4" t="s">
        <v>33</v>
      </c>
      <c r="C33" s="4" t="s">
        <v>119</v>
      </c>
      <c r="D33" s="8">
        <v>6.7000000000000004E-2</v>
      </c>
      <c r="E33" s="22">
        <v>6.2090199999999998E-2</v>
      </c>
      <c r="G33" s="22">
        <v>5.5201E-2</v>
      </c>
      <c r="H33" s="8"/>
      <c r="I33" s="22">
        <v>5.5926200000000002E-2</v>
      </c>
      <c r="K33" s="22">
        <v>7.3381500000000002E-2</v>
      </c>
      <c r="O33" s="22">
        <v>5.9644799999999998E-2</v>
      </c>
      <c r="R33" s="22">
        <v>7.6097700000000004E-2</v>
      </c>
      <c r="W33" s="22">
        <v>6.5327499999999997E-2</v>
      </c>
      <c r="X33" s="8"/>
      <c r="Y33" s="11"/>
      <c r="AD33" s="7">
        <v>6.6904099999999994E-2</v>
      </c>
      <c r="AG33" s="22">
        <v>7.6787999999999995E-2</v>
      </c>
      <c r="AQ33" s="7">
        <v>6.9878599999999999E-2</v>
      </c>
    </row>
    <row r="34" spans="1:70" x14ac:dyDescent="0.25">
      <c r="A34" s="101"/>
      <c r="B34" s="4" t="s">
        <v>34</v>
      </c>
      <c r="C34" s="4" t="s">
        <v>119</v>
      </c>
      <c r="D34" s="8">
        <v>5.2999999999999999E-2</v>
      </c>
      <c r="E34" s="22">
        <v>7.5614799999999996E-2</v>
      </c>
      <c r="G34" s="22">
        <v>4.6692200000000003E-2</v>
      </c>
      <c r="H34" s="8"/>
      <c r="I34" s="22">
        <v>4.5857099999999998E-2</v>
      </c>
      <c r="K34" s="22">
        <v>5.17127E-2</v>
      </c>
      <c r="O34" s="22">
        <v>5.6865899999999997E-2</v>
      </c>
      <c r="R34" s="22">
        <v>5.0682999999999999E-2</v>
      </c>
      <c r="W34" s="22">
        <v>5.4603600000000002E-2</v>
      </c>
      <c r="X34" s="8"/>
      <c r="Y34" s="11"/>
      <c r="AD34" s="7">
        <v>4.8893199999999998E-2</v>
      </c>
      <c r="AG34" s="22">
        <v>4.97972E-2</v>
      </c>
      <c r="AQ34" s="7">
        <v>4.6518999999999998E-2</v>
      </c>
    </row>
    <row r="35" spans="1:70" x14ac:dyDescent="0.25">
      <c r="A35" s="101"/>
      <c r="B35" s="4" t="s">
        <v>35</v>
      </c>
      <c r="C35" s="4" t="s">
        <v>119</v>
      </c>
      <c r="D35" s="8">
        <v>0.04</v>
      </c>
      <c r="E35" s="22">
        <v>4.4159799999999999E-2</v>
      </c>
      <c r="G35" s="22">
        <v>3.1269900000000003E-2</v>
      </c>
      <c r="H35" s="8"/>
      <c r="I35" s="22">
        <v>3.6879799999999997E-2</v>
      </c>
      <c r="K35" s="22">
        <v>5.5700800000000002E-2</v>
      </c>
      <c r="O35" s="22">
        <v>4.4665900000000001E-2</v>
      </c>
      <c r="R35" s="22">
        <v>4.61786E-2</v>
      </c>
      <c r="W35" s="22">
        <v>3.8608499999999997E-2</v>
      </c>
      <c r="X35" s="8"/>
      <c r="Y35" s="11"/>
      <c r="AD35" s="7">
        <v>3.67882E-2</v>
      </c>
      <c r="AG35" s="22">
        <v>3.7063800000000001E-2</v>
      </c>
      <c r="AQ35" s="7">
        <v>3.7415499999999997E-2</v>
      </c>
    </row>
    <row r="36" spans="1:70" x14ac:dyDescent="0.25">
      <c r="A36" s="101"/>
      <c r="B36" s="4" t="s">
        <v>36</v>
      </c>
      <c r="C36" s="4" t="s">
        <v>119</v>
      </c>
      <c r="D36" s="8">
        <v>0.03</v>
      </c>
      <c r="E36" s="22">
        <v>3.82172E-2</v>
      </c>
      <c r="G36" s="22">
        <v>1.4358599999999999E-2</v>
      </c>
      <c r="H36" s="8"/>
      <c r="I36" s="22">
        <v>2.20793E-2</v>
      </c>
      <c r="J36" s="23"/>
      <c r="K36" s="22">
        <v>4.3337599999999997E-2</v>
      </c>
      <c r="O36" s="22">
        <v>3.0229099999999998E-2</v>
      </c>
      <c r="R36" s="22">
        <v>2.8381E-2</v>
      </c>
      <c r="W36" s="22">
        <v>2.9775599999999999E-2</v>
      </c>
      <c r="X36" s="8"/>
      <c r="Y36" s="11"/>
      <c r="AD36" s="7">
        <v>3.3609800000000002E-2</v>
      </c>
      <c r="AG36" s="22">
        <v>2.86696E-2</v>
      </c>
      <c r="AQ36" s="7">
        <v>3.0201499999999999E-2</v>
      </c>
    </row>
    <row r="37" spans="1:70" x14ac:dyDescent="0.25">
      <c r="A37" s="101"/>
      <c r="B37" s="4" t="s">
        <v>37</v>
      </c>
      <c r="C37" s="4" t="s">
        <v>119</v>
      </c>
      <c r="D37" s="8">
        <v>2.7E-2</v>
      </c>
      <c r="E37" s="22">
        <v>2.2336100000000001E-2</v>
      </c>
      <c r="G37" s="22">
        <v>1.10083E-2</v>
      </c>
      <c r="H37" s="8"/>
      <c r="I37" s="22">
        <v>1.74694E-2</v>
      </c>
      <c r="K37" s="22">
        <v>3.3633200000000002E-2</v>
      </c>
      <c r="O37" s="22">
        <v>2.5823499999999999E-2</v>
      </c>
      <c r="R37" s="22">
        <v>2.88571E-2</v>
      </c>
      <c r="W37" s="22">
        <v>3.0720999999999998E-2</v>
      </c>
      <c r="X37" s="23"/>
      <c r="Y37" s="23"/>
      <c r="Z37" s="23"/>
      <c r="AA37" s="23"/>
      <c r="AB37" s="23"/>
      <c r="AD37" s="7">
        <v>2.9890400000000001E-2</v>
      </c>
      <c r="AG37" s="22">
        <v>2.4562899999999999E-2</v>
      </c>
      <c r="AQ37" s="7">
        <v>2.58216E-2</v>
      </c>
    </row>
    <row r="38" spans="1:70" x14ac:dyDescent="0.25">
      <c r="A38" s="101"/>
      <c r="B38" s="4" t="s">
        <v>38</v>
      </c>
      <c r="C38" s="4" t="s">
        <v>119</v>
      </c>
      <c r="D38" s="8">
        <v>3.5000000000000003E-2</v>
      </c>
      <c r="E38" s="22">
        <v>5.2356600000000003E-2</v>
      </c>
      <c r="G38" s="22">
        <v>1.01574E-2</v>
      </c>
      <c r="H38" s="8"/>
      <c r="I38" s="22">
        <v>1.92891E-2</v>
      </c>
      <c r="K38" s="22">
        <v>4.6926900000000001E-2</v>
      </c>
      <c r="O38" s="22">
        <v>2.47391E-2</v>
      </c>
      <c r="R38" s="22">
        <v>4.8412499999999997E-2</v>
      </c>
      <c r="T38" s="23"/>
      <c r="U38" s="23"/>
      <c r="V38" s="23"/>
      <c r="W38" s="22">
        <v>3.8440099999999998E-2</v>
      </c>
      <c r="X38" s="23"/>
      <c r="Y38" s="23"/>
      <c r="AD38" s="7">
        <v>4.0642900000000003E-2</v>
      </c>
      <c r="AG38" s="22">
        <v>4.0111599999999997E-2</v>
      </c>
      <c r="AQ38" s="7">
        <v>3.1833300000000002E-2</v>
      </c>
    </row>
    <row r="39" spans="1:70" x14ac:dyDescent="0.25">
      <c r="A39" s="101" t="s">
        <v>39</v>
      </c>
      <c r="B39" s="4" t="s">
        <v>40</v>
      </c>
      <c r="C39" s="4" t="s">
        <v>120</v>
      </c>
      <c r="D39" s="8">
        <v>4.9000000000000002E-2</v>
      </c>
      <c r="E39" s="22">
        <v>2.6059700000000002E-2</v>
      </c>
      <c r="G39" s="22">
        <v>3.8927499999999997E-2</v>
      </c>
      <c r="H39" s="8"/>
      <c r="I39" s="22">
        <v>2.8661800000000001E-2</v>
      </c>
      <c r="K39" s="22">
        <v>3.7104100000000001E-2</v>
      </c>
      <c r="M39" s="23"/>
      <c r="N39" s="23"/>
      <c r="O39" s="22">
        <v>5.4241600000000001E-2</v>
      </c>
      <c r="P39" s="23"/>
      <c r="Q39" s="23"/>
      <c r="R39" s="22">
        <v>4.93093E-2</v>
      </c>
      <c r="W39" s="22">
        <v>3.5467899999999997E-2</v>
      </c>
      <c r="X39" s="8"/>
      <c r="Y39" s="11"/>
      <c r="AD39" s="7">
        <v>0.1298484</v>
      </c>
      <c r="AG39" s="23">
        <v>2.8812399999999998E-2</v>
      </c>
      <c r="AQ39" s="7">
        <v>4.7786299999999997E-2</v>
      </c>
    </row>
    <row r="40" spans="1:70" x14ac:dyDescent="0.25">
      <c r="A40" s="101"/>
      <c r="B40" s="4" t="s">
        <v>41</v>
      </c>
      <c r="C40" s="4" t="s">
        <v>120</v>
      </c>
      <c r="D40" s="8">
        <v>0.76600000000000001</v>
      </c>
      <c r="E40" s="22">
        <v>0.7347764</v>
      </c>
      <c r="G40" s="22">
        <v>0.79187039999999997</v>
      </c>
      <c r="H40" s="8"/>
      <c r="I40" s="22">
        <v>0.86373679999999997</v>
      </c>
      <c r="K40" s="22">
        <v>0.8587612</v>
      </c>
      <c r="M40" s="23"/>
      <c r="N40" s="23"/>
      <c r="O40" s="22">
        <v>0.67745569999999999</v>
      </c>
      <c r="R40" s="22">
        <v>0.63223949999999995</v>
      </c>
      <c r="W40" s="22">
        <v>0.77581069999999996</v>
      </c>
      <c r="X40" s="8"/>
      <c r="Y40" s="11"/>
      <c r="AD40" s="7">
        <v>0.57648100000000002</v>
      </c>
      <c r="AG40" s="23">
        <v>0.82974859999999995</v>
      </c>
      <c r="AQ40" s="7">
        <v>0.7388943</v>
      </c>
    </row>
    <row r="41" spans="1:70" x14ac:dyDescent="0.25">
      <c r="A41" s="101"/>
      <c r="B41" s="4" t="s">
        <v>42</v>
      </c>
      <c r="C41" s="4" t="s">
        <v>120</v>
      </c>
      <c r="D41" s="8">
        <v>8.7999999999999995E-2</v>
      </c>
      <c r="E41" s="22">
        <v>7.3658500000000002E-2</v>
      </c>
      <c r="G41" s="22">
        <v>8.1025299999999995E-2</v>
      </c>
      <c r="H41" s="8"/>
      <c r="I41" s="22">
        <v>4.78892E-2</v>
      </c>
      <c r="K41" s="22">
        <v>1.9262999999999999E-2</v>
      </c>
      <c r="O41" s="22">
        <v>5.8206300000000002E-2</v>
      </c>
      <c r="R41" s="22">
        <v>0.22024050000000001</v>
      </c>
      <c r="W41" s="22">
        <v>4.5966800000000002E-2</v>
      </c>
      <c r="X41" s="8"/>
      <c r="Y41" s="11"/>
      <c r="AD41" s="7">
        <v>0.2019637</v>
      </c>
      <c r="AG41" s="23">
        <v>5.6965700000000001E-2</v>
      </c>
      <c r="AH41" s="23"/>
      <c r="AI41" s="23"/>
      <c r="AJ41" s="23"/>
      <c r="AK41" s="23"/>
      <c r="AL41" s="23"/>
      <c r="AQ41" s="7">
        <v>0.14328450000000001</v>
      </c>
    </row>
    <row r="42" spans="1:70" x14ac:dyDescent="0.25">
      <c r="A42" s="101"/>
      <c r="B42" s="4" t="s">
        <v>43</v>
      </c>
      <c r="C42" s="4" t="s">
        <v>120</v>
      </c>
      <c r="D42" s="8">
        <v>7.2999999999999995E-2</v>
      </c>
      <c r="E42" s="22">
        <v>0.13848849999999999</v>
      </c>
      <c r="G42" s="22">
        <v>6.5985100000000005E-2</v>
      </c>
      <c r="H42" s="8"/>
      <c r="I42" s="22">
        <v>4.47841E-2</v>
      </c>
      <c r="K42" s="22">
        <v>6.4783199999999999E-2</v>
      </c>
      <c r="O42" s="22">
        <v>0.17977989999999999</v>
      </c>
      <c r="R42" s="22">
        <v>6.1413200000000001E-2</v>
      </c>
      <c r="W42" s="22">
        <v>0.1233905</v>
      </c>
      <c r="X42" s="8"/>
      <c r="Y42" s="11"/>
      <c r="AD42" s="7">
        <v>6.7778000000000005E-2</v>
      </c>
      <c r="AG42" s="23">
        <v>6.7269300000000004E-2</v>
      </c>
      <c r="AQ42" s="7">
        <v>4.0032699999999997E-2</v>
      </c>
    </row>
    <row r="43" spans="1:70" x14ac:dyDescent="0.25">
      <c r="A43" s="101"/>
      <c r="B43" s="4" t="s">
        <v>44</v>
      </c>
      <c r="C43" s="4" t="s">
        <v>120</v>
      </c>
      <c r="D43" s="8">
        <v>2.4E-2</v>
      </c>
      <c r="E43" s="22">
        <v>2.7016999999999999E-2</v>
      </c>
      <c r="G43" s="22">
        <v>2.2191599999999999E-2</v>
      </c>
      <c r="H43" s="8"/>
      <c r="I43" s="22">
        <v>1.4928E-2</v>
      </c>
      <c r="K43" s="22">
        <v>2.0088499999999999E-2</v>
      </c>
      <c r="O43" s="22">
        <v>3.03165E-2</v>
      </c>
      <c r="R43" s="22">
        <v>3.6797400000000001E-2</v>
      </c>
      <c r="W43" s="22">
        <v>1.9364200000000002E-2</v>
      </c>
      <c r="X43" s="8"/>
      <c r="Y43" s="11"/>
      <c r="AD43" s="7">
        <v>2.3928999999999999E-2</v>
      </c>
      <c r="AG43" s="23">
        <v>1.7204000000000001E-2</v>
      </c>
      <c r="AQ43" s="7">
        <v>3.00022E-2</v>
      </c>
    </row>
    <row r="44" spans="1:70" x14ac:dyDescent="0.25">
      <c r="A44" s="101" t="s">
        <v>45</v>
      </c>
      <c r="B44" s="4" t="s">
        <v>46</v>
      </c>
      <c r="C44" s="4" t="s">
        <v>119</v>
      </c>
      <c r="D44" s="6">
        <v>397990</v>
      </c>
      <c r="E44" s="4">
        <v>9043</v>
      </c>
      <c r="F44" s="4">
        <v>9043</v>
      </c>
      <c r="G44" s="4">
        <v>21887</v>
      </c>
      <c r="H44" s="4">
        <v>21887</v>
      </c>
      <c r="I44" s="4">
        <v>8504</v>
      </c>
      <c r="J44" s="4">
        <v>8504</v>
      </c>
      <c r="K44" s="24">
        <v>21040</v>
      </c>
      <c r="L44" s="4">
        <v>10659</v>
      </c>
      <c r="M44" s="4">
        <v>423</v>
      </c>
      <c r="N44" s="4">
        <v>9958</v>
      </c>
      <c r="O44" s="24">
        <v>14504</v>
      </c>
      <c r="P44" s="4">
        <v>2618</v>
      </c>
      <c r="Q44" s="4">
        <v>11886</v>
      </c>
      <c r="R44" s="24">
        <v>24164</v>
      </c>
      <c r="S44" s="4">
        <v>3554</v>
      </c>
      <c r="T44" s="4">
        <v>9172</v>
      </c>
      <c r="U44" s="4">
        <v>8070</v>
      </c>
      <c r="V44" s="4">
        <v>3368</v>
      </c>
      <c r="W44" s="24">
        <v>73376</v>
      </c>
      <c r="X44" s="4">
        <v>383</v>
      </c>
      <c r="Y44" s="4">
        <v>0</v>
      </c>
      <c r="Z44" s="6">
        <v>11855</v>
      </c>
      <c r="AA44" s="4">
        <v>9757</v>
      </c>
      <c r="AB44" s="6">
        <v>26930</v>
      </c>
      <c r="AC44" s="4">
        <v>14187</v>
      </c>
      <c r="AD44" s="6">
        <v>43941</v>
      </c>
      <c r="AE44" s="6">
        <v>20788</v>
      </c>
      <c r="AF44" s="6">
        <v>23153</v>
      </c>
      <c r="AG44" s="24">
        <v>35626</v>
      </c>
      <c r="AH44" s="4">
        <v>15696</v>
      </c>
      <c r="AI44" s="4">
        <v>2473</v>
      </c>
      <c r="AJ44" s="4">
        <v>2185</v>
      </c>
      <c r="AK44" s="4">
        <v>2747</v>
      </c>
      <c r="AL44" s="4">
        <v>7991</v>
      </c>
      <c r="AM44" s="4">
        <v>3795</v>
      </c>
      <c r="AN44" s="4">
        <v>202</v>
      </c>
      <c r="AO44" s="4">
        <v>485</v>
      </c>
      <c r="AP44" s="4">
        <v>52</v>
      </c>
      <c r="AQ44" s="6">
        <v>32263</v>
      </c>
      <c r="AR44" s="6">
        <v>8189</v>
      </c>
      <c r="AS44" s="6">
        <v>14876</v>
      </c>
      <c r="AT44" s="6">
        <v>9198</v>
      </c>
      <c r="AV44" s="4">
        <v>2644</v>
      </c>
      <c r="AW44" s="4">
        <v>2176</v>
      </c>
      <c r="AX44" s="4">
        <v>4993</v>
      </c>
      <c r="AY44" s="4">
        <v>3039</v>
      </c>
      <c r="AZ44" s="4">
        <v>1437</v>
      </c>
      <c r="BA44" s="4">
        <v>6842</v>
      </c>
      <c r="BB44" s="4">
        <v>7638</v>
      </c>
      <c r="BC44" s="4">
        <v>6514</v>
      </c>
      <c r="BD44" s="4">
        <v>4390</v>
      </c>
      <c r="BE44" s="4">
        <v>2185</v>
      </c>
      <c r="BF44" s="4">
        <v>2747</v>
      </c>
      <c r="BG44" s="4">
        <v>1952</v>
      </c>
      <c r="BH44" s="4">
        <v>7991</v>
      </c>
      <c r="BI44" s="4">
        <v>2746</v>
      </c>
      <c r="BJ44" s="4">
        <v>4418</v>
      </c>
      <c r="BK44" s="4">
        <v>3795</v>
      </c>
      <c r="BL44" s="4">
        <v>6069</v>
      </c>
      <c r="BM44" s="4">
        <v>4983</v>
      </c>
      <c r="BN44" s="4">
        <v>7438</v>
      </c>
      <c r="BO44" s="4">
        <v>22847</v>
      </c>
      <c r="BP44" s="4">
        <v>12451</v>
      </c>
      <c r="BQ44" s="4">
        <v>7925</v>
      </c>
      <c r="BR44" s="4">
        <v>7722</v>
      </c>
    </row>
    <row r="45" spans="1:70" x14ac:dyDescent="0.25">
      <c r="A45" s="101"/>
      <c r="B45" s="4" t="s">
        <v>47</v>
      </c>
      <c r="C45" s="4" t="s">
        <v>119</v>
      </c>
      <c r="D45" s="6">
        <v>420687</v>
      </c>
      <c r="E45" s="4">
        <v>9760</v>
      </c>
      <c r="F45" s="4">
        <v>9760</v>
      </c>
      <c r="G45" s="4">
        <v>18804</v>
      </c>
      <c r="H45" s="4">
        <v>18804</v>
      </c>
      <c r="I45" s="4">
        <v>8243</v>
      </c>
      <c r="J45" s="4">
        <v>8243</v>
      </c>
      <c r="K45" s="24">
        <v>22567</v>
      </c>
      <c r="L45" s="4">
        <v>11561</v>
      </c>
      <c r="M45" s="4">
        <v>458</v>
      </c>
      <c r="N45" s="4">
        <v>10548</v>
      </c>
      <c r="O45" s="24">
        <v>14754</v>
      </c>
      <c r="P45" s="4">
        <v>2661</v>
      </c>
      <c r="Q45" s="4">
        <v>12093</v>
      </c>
      <c r="R45" s="24">
        <v>27307</v>
      </c>
      <c r="S45" s="4">
        <v>3229</v>
      </c>
      <c r="T45" s="4">
        <v>10987</v>
      </c>
      <c r="U45" s="4">
        <v>9333</v>
      </c>
      <c r="V45" s="4">
        <v>3758</v>
      </c>
      <c r="W45" s="24">
        <v>77211</v>
      </c>
      <c r="X45" s="4">
        <v>353</v>
      </c>
      <c r="Y45" s="4">
        <v>0</v>
      </c>
      <c r="Z45" s="6">
        <v>12903</v>
      </c>
      <c r="AA45" s="4">
        <v>9178</v>
      </c>
      <c r="AB45" s="6">
        <v>29370</v>
      </c>
      <c r="AC45" s="4">
        <v>14541</v>
      </c>
      <c r="AD45" s="6">
        <v>44362</v>
      </c>
      <c r="AE45" s="6">
        <v>21316</v>
      </c>
      <c r="AF45" s="6">
        <v>23046</v>
      </c>
      <c r="AG45" s="24">
        <v>38717</v>
      </c>
      <c r="AH45" s="4">
        <v>17349</v>
      </c>
      <c r="AI45" s="4">
        <v>2953</v>
      </c>
      <c r="AJ45" s="4">
        <v>2540</v>
      </c>
      <c r="AK45" s="4">
        <v>3067</v>
      </c>
      <c r="AL45" s="4">
        <v>8031</v>
      </c>
      <c r="AM45" s="4">
        <v>3774</v>
      </c>
      <c r="AN45" s="4">
        <v>384</v>
      </c>
      <c r="AO45" s="4">
        <v>545</v>
      </c>
      <c r="AP45" s="4">
        <v>74</v>
      </c>
      <c r="AQ45" s="6">
        <v>34932</v>
      </c>
      <c r="AR45" s="6">
        <v>8884</v>
      </c>
      <c r="AS45" s="6">
        <v>16127</v>
      </c>
      <c r="AT45" s="6">
        <v>9921</v>
      </c>
      <c r="AV45" s="4">
        <v>2596</v>
      </c>
      <c r="AW45" s="4">
        <v>1975</v>
      </c>
      <c r="AX45" s="4">
        <v>5186</v>
      </c>
      <c r="AY45" s="4">
        <v>2970</v>
      </c>
      <c r="AZ45" s="4">
        <v>1482</v>
      </c>
      <c r="BA45" s="4">
        <v>7144</v>
      </c>
      <c r="BB45" s="4">
        <v>8012</v>
      </c>
      <c r="BC45" s="4">
        <v>7321</v>
      </c>
      <c r="BD45" s="4">
        <v>5085</v>
      </c>
      <c r="BE45" s="4">
        <v>2540</v>
      </c>
      <c r="BF45" s="4">
        <v>3067</v>
      </c>
      <c r="BG45" s="4">
        <v>2067</v>
      </c>
      <c r="BH45" s="4">
        <v>8031</v>
      </c>
      <c r="BI45" s="4">
        <v>3006</v>
      </c>
      <c r="BJ45" s="4">
        <v>5083</v>
      </c>
      <c r="BK45" s="4">
        <v>3774</v>
      </c>
      <c r="BL45" s="4">
        <v>7275</v>
      </c>
      <c r="BM45" s="4">
        <v>5660</v>
      </c>
      <c r="BN45" s="4">
        <v>7953</v>
      </c>
      <c r="BO45" s="4">
        <v>24056</v>
      </c>
      <c r="BP45" s="4">
        <v>13567</v>
      </c>
      <c r="BQ45" s="4">
        <v>8241</v>
      </c>
      <c r="BR45" s="4">
        <v>8503</v>
      </c>
    </row>
    <row r="46" spans="1:70" x14ac:dyDescent="0.25">
      <c r="A46" s="101"/>
      <c r="B46" s="4" t="s">
        <v>109</v>
      </c>
      <c r="C46" s="4" t="s">
        <v>119</v>
      </c>
      <c r="D46" s="6">
        <v>818677</v>
      </c>
      <c r="E46" s="6">
        <v>18803</v>
      </c>
      <c r="F46" s="6">
        <v>18803</v>
      </c>
      <c r="G46" s="6">
        <v>40691</v>
      </c>
      <c r="H46" s="6">
        <v>40691</v>
      </c>
      <c r="I46" s="6">
        <v>16747</v>
      </c>
      <c r="J46" s="6">
        <v>16747</v>
      </c>
      <c r="K46" s="24">
        <v>43607</v>
      </c>
      <c r="L46" s="6">
        <v>22220</v>
      </c>
      <c r="M46" s="6">
        <v>881</v>
      </c>
      <c r="N46" s="6">
        <v>20506</v>
      </c>
      <c r="O46" s="24">
        <v>29258</v>
      </c>
      <c r="P46" s="6">
        <v>5279</v>
      </c>
      <c r="Q46" s="6">
        <v>23979</v>
      </c>
      <c r="R46" s="24">
        <v>51471</v>
      </c>
      <c r="S46" s="6">
        <v>6783</v>
      </c>
      <c r="T46" s="6">
        <v>20159</v>
      </c>
      <c r="U46" s="6">
        <v>17403</v>
      </c>
      <c r="V46" s="6">
        <v>7126</v>
      </c>
      <c r="W46" s="24">
        <v>150587</v>
      </c>
      <c r="X46" s="6">
        <v>736</v>
      </c>
      <c r="Y46" s="6">
        <v>0</v>
      </c>
      <c r="Z46" s="6">
        <v>24758</v>
      </c>
      <c r="AA46" s="6">
        <v>18935</v>
      </c>
      <c r="AB46" s="6">
        <v>56300</v>
      </c>
      <c r="AC46" s="6">
        <v>28728</v>
      </c>
      <c r="AD46" s="6">
        <v>88303</v>
      </c>
      <c r="AE46" s="6">
        <v>42104</v>
      </c>
      <c r="AF46" s="6">
        <v>46199</v>
      </c>
      <c r="AG46" s="6">
        <v>74343</v>
      </c>
      <c r="AH46" s="6">
        <v>33045</v>
      </c>
      <c r="AI46" s="6">
        <v>5426</v>
      </c>
      <c r="AJ46" s="6">
        <v>4725</v>
      </c>
      <c r="AK46" s="6">
        <v>5814</v>
      </c>
      <c r="AL46" s="6">
        <v>16022</v>
      </c>
      <c r="AM46" s="6">
        <v>7569</v>
      </c>
      <c r="AN46" s="6">
        <v>586</v>
      </c>
      <c r="AO46" s="6">
        <v>1030</v>
      </c>
      <c r="AP46" s="6">
        <v>126</v>
      </c>
      <c r="AQ46" s="6">
        <v>67195</v>
      </c>
      <c r="AR46" s="6">
        <v>17073</v>
      </c>
      <c r="AS46" s="6">
        <v>31003</v>
      </c>
      <c r="AT46" s="6">
        <v>19119</v>
      </c>
      <c r="AV46" s="6">
        <v>5240</v>
      </c>
      <c r="AW46" s="6">
        <v>4151</v>
      </c>
      <c r="AX46" s="6">
        <v>10179</v>
      </c>
      <c r="AY46" s="6">
        <v>6009</v>
      </c>
      <c r="AZ46" s="6">
        <v>2919</v>
      </c>
      <c r="BA46" s="6">
        <v>13986</v>
      </c>
      <c r="BB46" s="6">
        <v>15650</v>
      </c>
      <c r="BC46" s="6">
        <v>13835</v>
      </c>
      <c r="BD46" s="6">
        <v>9475</v>
      </c>
      <c r="BE46" s="6">
        <v>4725</v>
      </c>
      <c r="BF46" s="6">
        <v>5814</v>
      </c>
      <c r="BG46" s="6">
        <v>4019</v>
      </c>
      <c r="BH46" s="6">
        <v>16022</v>
      </c>
      <c r="BI46" s="6">
        <v>5752</v>
      </c>
      <c r="BJ46" s="6">
        <v>9501</v>
      </c>
      <c r="BK46" s="6">
        <v>7569</v>
      </c>
      <c r="BL46" s="6">
        <v>13344</v>
      </c>
      <c r="BM46" s="6">
        <v>10643</v>
      </c>
      <c r="BN46" s="6">
        <v>15391</v>
      </c>
      <c r="BO46" s="6">
        <v>46903</v>
      </c>
      <c r="BP46" s="6">
        <v>26018</v>
      </c>
      <c r="BQ46" s="6">
        <v>16166</v>
      </c>
      <c r="BR46" s="6">
        <v>16225</v>
      </c>
    </row>
    <row r="47" spans="1:70" x14ac:dyDescent="0.25">
      <c r="A47" s="5" t="s">
        <v>48</v>
      </c>
      <c r="B47" s="4" t="s">
        <v>49</v>
      </c>
      <c r="C47" s="4" t="s">
        <v>121</v>
      </c>
      <c r="D47" s="8">
        <v>0.10661591812155466</v>
      </c>
      <c r="E47" s="8"/>
      <c r="K47" s="8"/>
      <c r="O47" s="8"/>
      <c r="R47" s="8"/>
      <c r="W47" s="8"/>
      <c r="X47" s="8"/>
    </row>
    <row r="48" spans="1:70" x14ac:dyDescent="0.25">
      <c r="A48" s="5" t="s">
        <v>97</v>
      </c>
      <c r="B48" s="4"/>
      <c r="C48" s="4" t="s">
        <v>122</v>
      </c>
      <c r="D48" s="7">
        <v>4.39277E-2</v>
      </c>
      <c r="E48" s="7">
        <v>6.3523905048478768E-2</v>
      </c>
      <c r="F48" s="7">
        <v>6.3523905048478768E-2</v>
      </c>
      <c r="G48" s="7">
        <v>2.2108799917925567E-2</v>
      </c>
      <c r="H48" s="7">
        <v>2.2108799917925567E-2</v>
      </c>
      <c r="I48" s="7">
        <v>1.7737659386441108E-2</v>
      </c>
      <c r="J48" s="7">
        <v>1.7737659386441108E-2</v>
      </c>
      <c r="K48" s="7">
        <v>5.1999999999999998E-2</v>
      </c>
      <c r="L48" s="7">
        <v>8.5325036534200732E-2</v>
      </c>
      <c r="M48" s="7">
        <v>0</v>
      </c>
      <c r="N48" s="7">
        <v>1.897651267693265E-2</v>
      </c>
      <c r="O48" s="7">
        <v>8.9200000000000002E-2</v>
      </c>
      <c r="P48" s="7">
        <v>6.7711472774763914E-2</v>
      </c>
      <c r="Q48" s="7">
        <v>9.3981644899399933E-2</v>
      </c>
      <c r="R48" s="7">
        <v>3.3399999999999999E-2</v>
      </c>
      <c r="S48" s="7">
        <v>5.3557527635061497E-2</v>
      </c>
      <c r="T48" s="7">
        <v>3.6286963765097879E-2</v>
      </c>
      <c r="U48" s="7">
        <v>2.1901773862676482E-2</v>
      </c>
      <c r="V48" s="7">
        <v>3.4072785268957517E-2</v>
      </c>
      <c r="W48" s="7">
        <v>5.3900000000000003E-2</v>
      </c>
      <c r="X48" s="8">
        <v>8.4000000000000005E-2</v>
      </c>
      <c r="Y48" s="11">
        <v>0</v>
      </c>
      <c r="Z48" s="7">
        <v>3.2915029365783582E-2</v>
      </c>
      <c r="AA48" s="7">
        <v>8.7500692252312121E-2</v>
      </c>
      <c r="AB48" s="7">
        <v>6.0395928867017112E-2</v>
      </c>
      <c r="AC48" s="7">
        <v>6.0122105576651035E-2</v>
      </c>
      <c r="AD48" s="7">
        <v>8.2887199999999994E-2</v>
      </c>
      <c r="AE48" s="7">
        <v>0.12601844047710264</v>
      </c>
      <c r="AF48" s="7">
        <v>4.3981108167261834E-2</v>
      </c>
      <c r="AG48" s="7">
        <v>3.6600000000000001E-2</v>
      </c>
      <c r="AH48" s="7">
        <v>4.0355612001905065E-2</v>
      </c>
      <c r="AI48" s="7">
        <v>3.8520505940973553E-2</v>
      </c>
      <c r="AJ48" s="7">
        <v>2.2706834532374102E-2</v>
      </c>
      <c r="AK48" s="7">
        <v>2.016868353502017E-2</v>
      </c>
      <c r="AL48" s="7">
        <v>4.4184664156924909E-2</v>
      </c>
      <c r="AM48" s="7">
        <v>2.7187274041937815E-2</v>
      </c>
      <c r="AN48" s="8">
        <v>0.02</v>
      </c>
      <c r="AO48" s="8">
        <v>2.5999999999999999E-2</v>
      </c>
      <c r="AP48" s="7">
        <v>0</v>
      </c>
      <c r="AQ48" s="7">
        <v>2.6528300000000001E-2</v>
      </c>
      <c r="AR48" s="7">
        <v>3.4735260983852795E-2</v>
      </c>
      <c r="AS48" s="7">
        <v>1.6930061098405981E-2</v>
      </c>
      <c r="AT48" s="7">
        <v>3.4857904085257546E-2</v>
      </c>
      <c r="AU48" s="7"/>
      <c r="AV48" s="7">
        <v>5.8326629123089304E-3</v>
      </c>
      <c r="AW48" s="7">
        <v>2.7383619616629324E-3</v>
      </c>
      <c r="AX48" s="7">
        <v>6.3357972544878568E-4</v>
      </c>
      <c r="AY48" s="7">
        <v>7.4560624889046688E-3</v>
      </c>
      <c r="AZ48" s="7">
        <v>6.1443932411674347E-3</v>
      </c>
      <c r="BA48" s="7">
        <v>7.826479212089317E-2</v>
      </c>
      <c r="BB48" s="7">
        <v>4.4054367871047058E-2</v>
      </c>
      <c r="BC48" s="7">
        <v>5.6941431670281997E-2</v>
      </c>
      <c r="BD48" s="7">
        <v>3.9106145251396648E-2</v>
      </c>
      <c r="BE48" s="7">
        <v>2.2706834532374102E-2</v>
      </c>
      <c r="BF48" s="7">
        <v>2.016868353502017E-2</v>
      </c>
      <c r="BG48" s="7">
        <v>9.3482212412360419E-3</v>
      </c>
      <c r="BH48" s="7">
        <v>4.4184664156924909E-2</v>
      </c>
      <c r="BI48" s="7">
        <v>1.2272153040967335E-2</v>
      </c>
      <c r="BJ48" s="7">
        <v>3.2503071596113035E-2</v>
      </c>
      <c r="BK48" s="7">
        <v>2.7187274041937815E-2</v>
      </c>
      <c r="BL48" s="7">
        <v>3.7477075193365759E-2</v>
      </c>
      <c r="BM48" s="7">
        <v>1.1836693750626943E-2</v>
      </c>
      <c r="BN48" s="7">
        <v>4.1167923614474501E-2</v>
      </c>
      <c r="BO48" s="7">
        <v>1.7517171437790992E-2</v>
      </c>
      <c r="BP48" s="7">
        <v>2.6815869786368261E-2</v>
      </c>
      <c r="BQ48" s="7">
        <v>2.9819513471095998E-2</v>
      </c>
      <c r="BR48" s="7">
        <v>8.0846588668331797E-3</v>
      </c>
    </row>
    <row r="49" spans="1:70" x14ac:dyDescent="0.25">
      <c r="A49" s="21" t="s">
        <v>51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</row>
    <row r="50" spans="1:70" x14ac:dyDescent="0.25">
      <c r="A50" s="5" t="s">
        <v>52</v>
      </c>
      <c r="B50" s="6" t="s">
        <v>142</v>
      </c>
      <c r="C50" s="6" t="s">
        <v>154</v>
      </c>
      <c r="D50" s="13">
        <v>700.2051297152907</v>
      </c>
      <c r="E50" s="13">
        <v>581.35258553469885</v>
      </c>
      <c r="F50" s="13">
        <v>581.35258553469885</v>
      </c>
      <c r="G50" s="13">
        <v>698.63155214855885</v>
      </c>
      <c r="H50" s="13">
        <v>698.63155214855885</v>
      </c>
      <c r="I50" s="13">
        <v>790.62128538590571</v>
      </c>
      <c r="J50" s="13">
        <v>790.62128538590571</v>
      </c>
      <c r="K50" s="19">
        <v>652.40660000000003</v>
      </c>
      <c r="L50" s="13">
        <v>551.21331480711444</v>
      </c>
      <c r="M50" s="13">
        <v>560.89263666861996</v>
      </c>
      <c r="N50" s="13">
        <v>796.25256619101992</v>
      </c>
      <c r="O50" s="19">
        <v>626.72170000000006</v>
      </c>
      <c r="P50" s="13">
        <v>937.30012250516916</v>
      </c>
      <c r="Q50" s="13">
        <v>588.45966090831337</v>
      </c>
      <c r="R50" s="19">
        <v>711.21979999999996</v>
      </c>
      <c r="S50" s="13">
        <v>741.50688436299765</v>
      </c>
      <c r="T50" s="13">
        <v>622.46988688746569</v>
      </c>
      <c r="U50" s="13">
        <v>831.9026324522257</v>
      </c>
      <c r="V50" s="13">
        <v>689.02923540480754</v>
      </c>
      <c r="W50" s="19">
        <v>664.99710000000005</v>
      </c>
      <c r="X50" s="13">
        <v>2338.5259999999998</v>
      </c>
      <c r="Y50" s="19">
        <v>0</v>
      </c>
      <c r="Z50" s="13">
        <v>577.48843831199031</v>
      </c>
      <c r="AA50" s="13">
        <v>674.40315938668914</v>
      </c>
      <c r="AB50" s="13">
        <v>661.66502531319315</v>
      </c>
      <c r="AC50" s="13">
        <v>773.10896438684995</v>
      </c>
      <c r="AD50" s="13">
        <v>764.40194923378795</v>
      </c>
      <c r="AE50" s="13">
        <v>919.05866600107834</v>
      </c>
      <c r="AF50" s="13">
        <v>660.04782371968417</v>
      </c>
      <c r="AG50" s="19">
        <v>689.79629999999997</v>
      </c>
      <c r="AH50" s="13">
        <v>623.82657090029909</v>
      </c>
      <c r="AI50" s="13">
        <v>660.07468543159985</v>
      </c>
      <c r="AJ50" s="13">
        <v>946.93372778542721</v>
      </c>
      <c r="AK50" s="13">
        <v>635.55590311484775</v>
      </c>
      <c r="AL50" s="13">
        <v>915.76425815790242</v>
      </c>
      <c r="AM50" s="13">
        <v>696.78022937638571</v>
      </c>
      <c r="AN50" s="13">
        <v>725.69569999999999</v>
      </c>
      <c r="AO50" s="13">
        <v>1807.8979999999999</v>
      </c>
      <c r="AP50" s="13">
        <v>9514.0930000000008</v>
      </c>
      <c r="AQ50" s="13">
        <v>744.32057410644279</v>
      </c>
      <c r="AR50" s="13">
        <v>728.2291730997714</v>
      </c>
      <c r="AS50" s="13">
        <v>676.14735128103962</v>
      </c>
      <c r="AT50" s="13">
        <v>893.5477716990838</v>
      </c>
      <c r="AU50" s="13"/>
      <c r="AV50" s="13">
        <v>764.06651220353524</v>
      </c>
      <c r="AW50" s="13">
        <v>1414.4651811081628</v>
      </c>
      <c r="AX50" s="13">
        <v>984.68383948583642</v>
      </c>
      <c r="AY50" s="13">
        <v>646.49138697338958</v>
      </c>
      <c r="AZ50" s="13">
        <v>1034.6912197463405</v>
      </c>
      <c r="BA50" s="13">
        <v>805.68499492039075</v>
      </c>
      <c r="BB50" s="13">
        <v>697.57524578457458</v>
      </c>
      <c r="BC50" s="13">
        <v>654.62666017094864</v>
      </c>
      <c r="BD50" s="13">
        <v>609.67142969530039</v>
      </c>
      <c r="BE50" s="13">
        <v>946.93372778542721</v>
      </c>
      <c r="BF50" s="13">
        <v>635.55590311484775</v>
      </c>
      <c r="BG50" s="13">
        <v>623.77001648222461</v>
      </c>
      <c r="BH50" s="13">
        <v>915.76425815790242</v>
      </c>
      <c r="BI50" s="13">
        <v>744.04327746430056</v>
      </c>
      <c r="BJ50" s="13">
        <v>611.04839449700876</v>
      </c>
      <c r="BK50" s="13">
        <v>696.78022937638571</v>
      </c>
      <c r="BL50" s="13">
        <v>560.88085046036917</v>
      </c>
      <c r="BM50" s="13">
        <v>620.46132528634405</v>
      </c>
      <c r="BN50" s="13">
        <v>808.26974783487776</v>
      </c>
      <c r="BO50" s="13">
        <v>861.31717185244133</v>
      </c>
      <c r="BP50" s="13">
        <v>833.20429369453268</v>
      </c>
      <c r="BQ50" s="13">
        <v>741.9799190480411</v>
      </c>
      <c r="BR50" s="13">
        <v>576.37604377062291</v>
      </c>
    </row>
    <row r="51" spans="1:70" x14ac:dyDescent="0.25">
      <c r="A51" s="101" t="s">
        <v>53</v>
      </c>
      <c r="C51" s="6" t="s">
        <v>154</v>
      </c>
      <c r="D51" s="6" t="s">
        <v>134</v>
      </c>
      <c r="E51" s="39" t="s">
        <v>133</v>
      </c>
      <c r="G51" s="39" t="s">
        <v>133</v>
      </c>
      <c r="I51" s="39" t="s">
        <v>134</v>
      </c>
      <c r="K51" s="39" t="s">
        <v>133</v>
      </c>
      <c r="O51" s="6" t="s">
        <v>133</v>
      </c>
      <c r="R51" s="39" t="s">
        <v>134</v>
      </c>
      <c r="W51" s="39" t="s">
        <v>134</v>
      </c>
      <c r="AD51" s="6" t="s">
        <v>134</v>
      </c>
      <c r="AG51" s="39" t="s">
        <v>134</v>
      </c>
      <c r="AQ51" s="6" t="s">
        <v>133</v>
      </c>
    </row>
    <row r="52" spans="1:70" x14ac:dyDescent="0.25">
      <c r="A52" s="101"/>
      <c r="C52" s="6" t="s">
        <v>154</v>
      </c>
      <c r="D52" s="6" t="s">
        <v>133</v>
      </c>
      <c r="E52" s="39" t="s">
        <v>134</v>
      </c>
      <c r="G52" s="39" t="s">
        <v>134</v>
      </c>
      <c r="I52" s="39" t="s">
        <v>133</v>
      </c>
      <c r="K52" s="39" t="s">
        <v>134</v>
      </c>
      <c r="O52" s="6" t="s">
        <v>134</v>
      </c>
      <c r="R52" s="39" t="s">
        <v>133</v>
      </c>
      <c r="W52" s="39" t="s">
        <v>133</v>
      </c>
      <c r="AD52" s="6" t="s">
        <v>133</v>
      </c>
      <c r="AG52" s="39" t="s">
        <v>133</v>
      </c>
      <c r="AQ52" s="6" t="s">
        <v>134</v>
      </c>
    </row>
    <row r="53" spans="1:70" x14ac:dyDescent="0.25">
      <c r="A53" s="101"/>
      <c r="C53" s="6" t="s">
        <v>154</v>
      </c>
      <c r="D53" s="6" t="s">
        <v>136</v>
      </c>
      <c r="E53" s="39" t="s">
        <v>135</v>
      </c>
      <c r="G53" s="39" t="s">
        <v>136</v>
      </c>
      <c r="I53" s="39" t="s">
        <v>139</v>
      </c>
      <c r="K53" s="39" t="s">
        <v>136</v>
      </c>
      <c r="O53" s="6" t="s">
        <v>136</v>
      </c>
      <c r="R53" s="39" t="s">
        <v>136</v>
      </c>
      <c r="W53" s="39" t="s">
        <v>135</v>
      </c>
      <c r="AD53" s="6" t="s">
        <v>136</v>
      </c>
      <c r="AG53" s="39" t="s">
        <v>136</v>
      </c>
      <c r="AQ53" s="6" t="s">
        <v>136</v>
      </c>
    </row>
    <row r="54" spans="1:70" x14ac:dyDescent="0.25">
      <c r="A54" s="101"/>
      <c r="C54" s="6" t="s">
        <v>154</v>
      </c>
      <c r="D54" s="6" t="s">
        <v>135</v>
      </c>
      <c r="E54" s="39" t="s">
        <v>136</v>
      </c>
      <c r="G54" s="39" t="s">
        <v>137</v>
      </c>
      <c r="I54" s="39" t="s">
        <v>137</v>
      </c>
      <c r="K54" s="6" t="s">
        <v>135</v>
      </c>
      <c r="O54" s="6" t="s">
        <v>135</v>
      </c>
      <c r="R54" s="39" t="s">
        <v>135</v>
      </c>
      <c r="W54" s="39" t="s">
        <v>136</v>
      </c>
      <c r="AD54" s="6" t="s">
        <v>137</v>
      </c>
      <c r="AG54" s="39" t="s">
        <v>135</v>
      </c>
      <c r="AQ54" s="6" t="s">
        <v>135</v>
      </c>
    </row>
    <row r="55" spans="1:70" x14ac:dyDescent="0.25">
      <c r="A55" s="101"/>
      <c r="C55" s="6" t="s">
        <v>154</v>
      </c>
      <c r="D55" s="6" t="s">
        <v>137</v>
      </c>
      <c r="E55" s="39" t="s">
        <v>137</v>
      </c>
      <c r="G55" s="6" t="s">
        <v>139</v>
      </c>
      <c r="I55" s="39" t="s">
        <v>136</v>
      </c>
      <c r="K55" s="39" t="s">
        <v>137</v>
      </c>
      <c r="O55" s="6" t="s">
        <v>137</v>
      </c>
      <c r="R55" s="39" t="s">
        <v>137</v>
      </c>
      <c r="W55" s="39" t="s">
        <v>137</v>
      </c>
      <c r="AD55" s="6" t="s">
        <v>135</v>
      </c>
      <c r="AG55" s="39" t="s">
        <v>137</v>
      </c>
      <c r="AQ55" s="6" t="s">
        <v>137</v>
      </c>
    </row>
    <row r="56" spans="1:70" x14ac:dyDescent="0.25">
      <c r="A56" s="21" t="s">
        <v>54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</row>
    <row r="57" spans="1:70" x14ac:dyDescent="0.25">
      <c r="A57" s="5" t="s">
        <v>98</v>
      </c>
      <c r="C57" s="4" t="s">
        <v>123</v>
      </c>
      <c r="D57" s="8">
        <v>0.24199999999999999</v>
      </c>
      <c r="K57" s="11">
        <v>0.2883</v>
      </c>
      <c r="O57" s="11">
        <v>0.24560000000000001</v>
      </c>
      <c r="R57" s="11">
        <v>0.30249999999999999</v>
      </c>
      <c r="W57" s="11">
        <v>0.25090000000000001</v>
      </c>
      <c r="X57" s="8"/>
      <c r="Y57" s="11"/>
      <c r="AD57" s="7">
        <v>0.33729999999999999</v>
      </c>
      <c r="AG57" s="11">
        <v>0.22889999999999999</v>
      </c>
      <c r="AN57" s="4"/>
      <c r="AO57" s="4"/>
      <c r="AP57" s="4"/>
      <c r="AQ57" s="7">
        <v>0.29759999999999998</v>
      </c>
    </row>
    <row r="58" spans="1:70" x14ac:dyDescent="0.25">
      <c r="A58" s="5" t="s">
        <v>55</v>
      </c>
      <c r="B58" s="6" t="s">
        <v>143</v>
      </c>
      <c r="C58" s="6" t="s">
        <v>154</v>
      </c>
      <c r="D58" s="13">
        <v>46.923434952219459</v>
      </c>
      <c r="E58" s="13">
        <v>18.057681973528148</v>
      </c>
      <c r="F58" s="13">
        <v>18.057681973528148</v>
      </c>
      <c r="G58" s="13">
        <v>33.776918928989431</v>
      </c>
      <c r="H58" s="13">
        <v>33.776918928989431</v>
      </c>
      <c r="I58" s="13">
        <v>67.673498969925888</v>
      </c>
      <c r="J58" s="13">
        <v>67.673498969925888</v>
      </c>
      <c r="K58" s="19">
        <v>39.245869999999996</v>
      </c>
      <c r="L58" s="13">
        <v>27.912419451290468</v>
      </c>
      <c r="M58" s="13">
        <v>0</v>
      </c>
      <c r="N58" s="13">
        <v>54.361006535777918</v>
      </c>
      <c r="O58" s="19">
        <v>49.099159999999998</v>
      </c>
      <c r="P58" s="13">
        <v>105.90340244480737</v>
      </c>
      <c r="Q58" s="13">
        <v>39.264443441269101</v>
      </c>
      <c r="R58" s="19">
        <v>46.595950000000002</v>
      </c>
      <c r="S58" s="13">
        <v>29.640389182797712</v>
      </c>
      <c r="T58" s="13">
        <v>42.615635734022526</v>
      </c>
      <c r="U58" s="13">
        <v>41.741216737016899</v>
      </c>
      <c r="V58" s="13">
        <v>93.745969303700477</v>
      </c>
      <c r="W58" s="19">
        <v>35.050559999999997</v>
      </c>
      <c r="X58" s="19">
        <v>113.4829</v>
      </c>
      <c r="Y58" s="19">
        <v>0</v>
      </c>
      <c r="Z58" s="13">
        <v>33.380884835333511</v>
      </c>
      <c r="AA58" s="13">
        <v>33.906177610009351</v>
      </c>
      <c r="AB58" s="13">
        <v>33.331178486973513</v>
      </c>
      <c r="AC58" s="13">
        <v>38.19810919324776</v>
      </c>
      <c r="AD58" s="13">
        <v>76.691213185663329</v>
      </c>
      <c r="AE58" s="13">
        <v>108.18227448709243</v>
      </c>
      <c r="AF58" s="13">
        <v>53.698242041938528</v>
      </c>
      <c r="AG58" s="19">
        <v>38.826839999999997</v>
      </c>
      <c r="AH58" s="13">
        <v>33.364945646180701</v>
      </c>
      <c r="AI58" s="13">
        <v>25.671968768027622</v>
      </c>
      <c r="AJ58" s="13">
        <v>49.272865615215508</v>
      </c>
      <c r="AK58" s="13">
        <v>56.437138760397751</v>
      </c>
      <c r="AL58" s="13">
        <v>55.172588421781974</v>
      </c>
      <c r="AM58" s="13">
        <v>17.92039946218323</v>
      </c>
      <c r="AN58" s="19">
        <v>0</v>
      </c>
      <c r="AO58" s="19">
        <v>0</v>
      </c>
      <c r="AP58" s="19">
        <v>138.8853</v>
      </c>
      <c r="AQ58" s="13">
        <v>56.672668323491202</v>
      </c>
      <c r="AR58" s="13">
        <v>48.995855904915715</v>
      </c>
      <c r="AS58" s="13">
        <v>50.718754898342802</v>
      </c>
      <c r="AT58" s="13">
        <v>74.761155417254315</v>
      </c>
      <c r="AU58" s="13"/>
      <c r="AV58" s="13">
        <v>66.734555710909262</v>
      </c>
      <c r="AW58" s="13">
        <v>30.09163059181525</v>
      </c>
      <c r="AX58" s="13">
        <v>45.017209232022275</v>
      </c>
      <c r="AY58" s="13">
        <v>47.496338899087448</v>
      </c>
      <c r="AZ58" s="13">
        <v>66.082227699861463</v>
      </c>
      <c r="BA58" s="13">
        <v>41.869542542822451</v>
      </c>
      <c r="BB58" s="13">
        <v>43.941176574090022</v>
      </c>
      <c r="BC58" s="13">
        <v>33.057078011256394</v>
      </c>
      <c r="BD58" s="13">
        <v>12.59424921006943</v>
      </c>
      <c r="BE58" s="13">
        <v>49.272865615215508</v>
      </c>
      <c r="BF58" s="13">
        <v>56.437138760397751</v>
      </c>
      <c r="BG58" s="13">
        <v>7.1550415179025011</v>
      </c>
      <c r="BH58" s="13">
        <v>55.172588421781974</v>
      </c>
      <c r="BI58" s="13">
        <v>7.8930810391584263</v>
      </c>
      <c r="BJ58" s="13">
        <v>40.223335495887284</v>
      </c>
      <c r="BK58" s="13">
        <v>17.92039946218323</v>
      </c>
      <c r="BL58" s="13">
        <v>36.831489258275909</v>
      </c>
      <c r="BM58" s="13">
        <v>31.940989775014234</v>
      </c>
      <c r="BN58" s="13">
        <v>60.158755949476415</v>
      </c>
      <c r="BO58" s="13">
        <v>87.604677192485141</v>
      </c>
      <c r="BP58" s="13">
        <v>48.513699562726899</v>
      </c>
      <c r="BQ58" s="13">
        <v>43.119680411525636</v>
      </c>
      <c r="BR58" s="13">
        <v>43.305121979343077</v>
      </c>
    </row>
    <row r="59" spans="1:70" s="39" customFormat="1" x14ac:dyDescent="0.25">
      <c r="A59" s="5" t="s">
        <v>183</v>
      </c>
      <c r="C59" s="4" t="s">
        <v>187</v>
      </c>
      <c r="D59" s="40">
        <v>0.08</v>
      </c>
      <c r="E59" s="13"/>
      <c r="F59" s="13"/>
      <c r="G59" s="13"/>
      <c r="H59" s="13"/>
      <c r="I59" s="13"/>
      <c r="J59" s="13"/>
      <c r="K59" s="19"/>
      <c r="L59" s="13"/>
      <c r="M59" s="13"/>
      <c r="N59" s="13"/>
      <c r="O59" s="19"/>
      <c r="P59" s="13"/>
      <c r="Q59" s="13"/>
      <c r="R59" s="19"/>
      <c r="S59" s="13"/>
      <c r="T59" s="13"/>
      <c r="U59" s="13"/>
      <c r="V59" s="13"/>
      <c r="W59" s="19"/>
      <c r="X59" s="19"/>
      <c r="Y59" s="19"/>
      <c r="Z59" s="13"/>
      <c r="AA59" s="13"/>
      <c r="AB59" s="13"/>
      <c r="AC59" s="13"/>
      <c r="AD59" s="13"/>
      <c r="AE59" s="13"/>
      <c r="AF59" s="13"/>
      <c r="AG59" s="19"/>
      <c r="AH59" s="13"/>
      <c r="AI59" s="13"/>
      <c r="AJ59" s="13"/>
      <c r="AK59" s="13"/>
      <c r="AL59" s="13"/>
      <c r="AM59" s="13"/>
      <c r="AN59" s="19"/>
      <c r="AO59" s="19"/>
      <c r="AP59" s="19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</row>
    <row r="60" spans="1:70" x14ac:dyDescent="0.25">
      <c r="A60" s="1" t="s">
        <v>56</v>
      </c>
      <c r="B60" s="6" t="s">
        <v>110</v>
      </c>
      <c r="C60" s="6" t="s">
        <v>115</v>
      </c>
      <c r="D60" s="13">
        <v>155.12833510651942</v>
      </c>
      <c r="E60" s="13">
        <v>58.501302983566447</v>
      </c>
      <c r="F60" s="13">
        <v>58.501302983566447</v>
      </c>
      <c r="G60" s="13">
        <v>95.84428989211375</v>
      </c>
      <c r="H60" s="13">
        <v>95.84428989211375</v>
      </c>
      <c r="I60" s="13">
        <v>83.597062160386926</v>
      </c>
      <c r="J60" s="13">
        <v>83.597062160386926</v>
      </c>
      <c r="K60" s="19">
        <v>142.17900795743805</v>
      </c>
      <c r="L60" s="13">
        <v>94.509450945094514</v>
      </c>
      <c r="M60" s="13">
        <v>0</v>
      </c>
      <c r="N60" s="13">
        <v>199.94148054228032</v>
      </c>
      <c r="O60" s="19">
        <v>102.53605851391072</v>
      </c>
      <c r="P60" s="13">
        <v>170.48683462777041</v>
      </c>
      <c r="Q60" s="13">
        <v>87.576629550856993</v>
      </c>
      <c r="R60" s="19">
        <v>155.42732800994736</v>
      </c>
      <c r="S60" s="13">
        <v>103.19917440660473</v>
      </c>
      <c r="T60" s="13">
        <v>148.81690560047622</v>
      </c>
      <c r="U60" s="13">
        <v>132.16112164569327</v>
      </c>
      <c r="V60" s="13">
        <v>280.66236317709797</v>
      </c>
      <c r="W60" s="19">
        <v>142.77460869796198</v>
      </c>
      <c r="X60" s="39">
        <f>2.71739130434783*100</f>
        <v>271.73913043478302</v>
      </c>
      <c r="Y60" s="19">
        <v>0</v>
      </c>
      <c r="Z60" s="13">
        <v>109.05565877696097</v>
      </c>
      <c r="AA60" s="13">
        <v>116.1869553736467</v>
      </c>
      <c r="AB60" s="13">
        <v>168.73889875666075</v>
      </c>
      <c r="AC60" s="13">
        <v>153.16067947646894</v>
      </c>
      <c r="AD60" s="13">
        <v>266.12912358583515</v>
      </c>
      <c r="AE60" s="13">
        <v>391.88675660269809</v>
      </c>
      <c r="AF60" s="13">
        <v>151.51843113487305</v>
      </c>
      <c r="AG60" s="19">
        <v>129.13118921754571</v>
      </c>
      <c r="AH60" s="13">
        <v>105.91617491299743</v>
      </c>
      <c r="AI60" s="13">
        <v>165.86804275709545</v>
      </c>
      <c r="AJ60" s="13">
        <v>148.14814814814815</v>
      </c>
      <c r="AK60" s="13">
        <v>120.39903680770554</v>
      </c>
      <c r="AL60" s="13">
        <v>218.44963175633504</v>
      </c>
      <c r="AM60" s="13">
        <v>13.21178491214163</v>
      </c>
      <c r="AN60" s="19">
        <v>170.64850000000001</v>
      </c>
      <c r="AO60" s="19">
        <v>97.087400000000002</v>
      </c>
      <c r="AP60" s="19">
        <v>0</v>
      </c>
      <c r="AQ60" s="13">
        <v>184.53753999553538</v>
      </c>
      <c r="AR60" s="13">
        <v>193.28764716218589</v>
      </c>
      <c r="AS60" s="13">
        <v>177.40218688514014</v>
      </c>
      <c r="AT60" s="13">
        <v>188.29436686019142</v>
      </c>
      <c r="AU60" s="13"/>
      <c r="AV60" s="13">
        <v>133.58778625954199</v>
      </c>
      <c r="AW60" s="13">
        <v>433.63045049385693</v>
      </c>
      <c r="AX60" s="13">
        <v>108.06562530700461</v>
      </c>
      <c r="AY60" s="13">
        <v>83.208520552504567</v>
      </c>
      <c r="AZ60" s="13">
        <v>171.29153819801303</v>
      </c>
      <c r="BA60" s="13">
        <v>143.000143000143</v>
      </c>
      <c r="BB60" s="13">
        <v>198.08306709265179</v>
      </c>
      <c r="BC60" s="13">
        <v>166.24503071919045</v>
      </c>
      <c r="BD60" s="13">
        <v>158.31134564643799</v>
      </c>
      <c r="BE60" s="13">
        <v>148.14814814814815</v>
      </c>
      <c r="BF60" s="13">
        <v>120.39903680770554</v>
      </c>
      <c r="BG60" s="13">
        <v>24.881811395869622</v>
      </c>
      <c r="BH60" s="13">
        <v>218.44963175633504</v>
      </c>
      <c r="BI60" s="13">
        <v>34.770514603616135</v>
      </c>
      <c r="BJ60" s="13">
        <v>73.676455109988424</v>
      </c>
      <c r="BK60" s="13">
        <v>13.21178491214163</v>
      </c>
      <c r="BL60" s="13">
        <v>52.458033573141485</v>
      </c>
      <c r="BM60" s="13">
        <v>103.35431739171285</v>
      </c>
      <c r="BN60" s="13">
        <v>103.95685790396986</v>
      </c>
      <c r="BO60" s="13">
        <v>302.75248917979656</v>
      </c>
      <c r="BP60" s="13">
        <v>115.30478899223615</v>
      </c>
      <c r="BQ60" s="13">
        <v>80.415687244834828</v>
      </c>
      <c r="BR60" s="13">
        <v>92.449922958397536</v>
      </c>
    </row>
    <row r="61" spans="1:70" s="39" customFormat="1" x14ac:dyDescent="0.25">
      <c r="A61" s="1" t="s">
        <v>184</v>
      </c>
      <c r="C61" s="39" t="s">
        <v>125</v>
      </c>
      <c r="D61" s="8">
        <v>0.26319999999999999</v>
      </c>
      <c r="E61" s="13"/>
      <c r="F61" s="13"/>
      <c r="G61" s="13"/>
      <c r="H61" s="13"/>
      <c r="I61" s="13"/>
      <c r="J61" s="13"/>
      <c r="K61" s="19"/>
      <c r="L61" s="13"/>
      <c r="M61" s="13"/>
      <c r="N61" s="13"/>
      <c r="O61" s="19"/>
      <c r="P61" s="13"/>
      <c r="Q61" s="13"/>
      <c r="R61" s="19"/>
      <c r="S61" s="13"/>
      <c r="T61" s="13"/>
      <c r="U61" s="13"/>
      <c r="V61" s="1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</row>
    <row r="62" spans="1:70" x14ac:dyDescent="0.25">
      <c r="A62" s="1" t="s">
        <v>57</v>
      </c>
      <c r="B62" s="6" t="s">
        <v>110</v>
      </c>
      <c r="C62" s="6" t="s">
        <v>115</v>
      </c>
      <c r="D62" s="13">
        <v>323.57083440722045</v>
      </c>
      <c r="E62" s="13">
        <v>249.96011274796578</v>
      </c>
      <c r="F62" s="13">
        <v>249.96011274796578</v>
      </c>
      <c r="G62" s="13">
        <v>154.82539136418373</v>
      </c>
      <c r="H62" s="13">
        <v>154.82539136418373</v>
      </c>
      <c r="I62" s="13">
        <v>364.24434227025733</v>
      </c>
      <c r="J62" s="13">
        <v>364.24434227025733</v>
      </c>
      <c r="K62" s="19">
        <v>314.16974338982271</v>
      </c>
      <c r="L62" s="13">
        <v>234.02340234023401</v>
      </c>
      <c r="M62" s="13">
        <v>340.52213393870596</v>
      </c>
      <c r="N62" s="13">
        <v>399.88296108456063</v>
      </c>
      <c r="O62" s="19">
        <v>283.68309522181971</v>
      </c>
      <c r="P62" s="13">
        <v>284.14472437961734</v>
      </c>
      <c r="Q62" s="13">
        <v>283.58146711706075</v>
      </c>
      <c r="R62" s="19">
        <v>392.45400322511705</v>
      </c>
      <c r="S62" s="13">
        <v>176.91287041132244</v>
      </c>
      <c r="T62" s="13">
        <v>327.39719232104767</v>
      </c>
      <c r="U62" s="13">
        <v>436.70631500316028</v>
      </c>
      <c r="V62" s="13">
        <v>673.58967162503507</v>
      </c>
      <c r="W62" s="19">
        <v>243.71293670768392</v>
      </c>
      <c r="X62" s="19">
        <v>543.47829999999999</v>
      </c>
      <c r="Y62" s="19">
        <v>0</v>
      </c>
      <c r="Z62" s="13">
        <v>218.11131755392194</v>
      </c>
      <c r="AA62" s="13">
        <v>269.34248745709004</v>
      </c>
      <c r="AB62" s="13">
        <v>236.23445825932504</v>
      </c>
      <c r="AC62" s="13">
        <v>327.20690615427458</v>
      </c>
      <c r="AD62" s="13">
        <v>518.66867490345737</v>
      </c>
      <c r="AE62" s="13">
        <v>539.14117423522703</v>
      </c>
      <c r="AF62" s="13">
        <v>500.01082274508104</v>
      </c>
      <c r="AG62" s="19">
        <v>271.71354397858573</v>
      </c>
      <c r="AH62" s="13">
        <v>187.62293841730974</v>
      </c>
      <c r="AI62" s="13">
        <v>350.1658680427571</v>
      </c>
      <c r="AJ62" s="13">
        <v>888.88888888888891</v>
      </c>
      <c r="AK62" s="13">
        <v>292.3976608187134</v>
      </c>
      <c r="AL62" s="13">
        <v>205.96679565597307</v>
      </c>
      <c r="AM62" s="13">
        <v>277.44748315497424</v>
      </c>
      <c r="AN62" s="19">
        <v>341.29689999999999</v>
      </c>
      <c r="AO62" s="19">
        <v>97.087400000000002</v>
      </c>
      <c r="AP62" s="19">
        <v>0</v>
      </c>
      <c r="AQ62" s="13">
        <v>331.8699307984225</v>
      </c>
      <c r="AR62" s="13">
        <v>415.86130147015751</v>
      </c>
      <c r="AS62" s="13">
        <v>283.84349901622426</v>
      </c>
      <c r="AT62" s="13">
        <v>334.74554108478475</v>
      </c>
      <c r="AU62" s="13"/>
      <c r="AV62" s="13">
        <v>190.83969465648855</v>
      </c>
      <c r="AW62" s="13">
        <v>264.9963864129125</v>
      </c>
      <c r="AX62" s="13">
        <v>196.48295510364477</v>
      </c>
      <c r="AY62" s="13">
        <v>216.34215343651189</v>
      </c>
      <c r="AZ62" s="13">
        <v>479.61630695443642</v>
      </c>
      <c r="BA62" s="13">
        <v>436.15043615043618</v>
      </c>
      <c r="BB62" s="13">
        <v>230.03194888178916</v>
      </c>
      <c r="BC62" s="13">
        <v>303.57788218286953</v>
      </c>
      <c r="BD62" s="13">
        <v>295.5145118733509</v>
      </c>
      <c r="BE62" s="13">
        <v>888.88888888888891</v>
      </c>
      <c r="BF62" s="13">
        <v>292.3976608187134</v>
      </c>
      <c r="BG62" s="13">
        <v>174.17267977108733</v>
      </c>
      <c r="BH62" s="13">
        <v>205.96679565597307</v>
      </c>
      <c r="BI62" s="13">
        <v>382.47566063977752</v>
      </c>
      <c r="BJ62" s="13">
        <v>221.02936532996526</v>
      </c>
      <c r="BK62" s="13">
        <v>277.44748315497424</v>
      </c>
      <c r="BL62" s="13">
        <v>427.15827338129503</v>
      </c>
      <c r="BM62" s="13">
        <v>751.66776284882076</v>
      </c>
      <c r="BN62" s="13">
        <v>337.85978818790198</v>
      </c>
      <c r="BO62" s="13">
        <v>415.75165767648122</v>
      </c>
      <c r="BP62" s="13">
        <v>334.38388807748481</v>
      </c>
      <c r="BQ62" s="13">
        <v>204.13212915996536</v>
      </c>
      <c r="BR62" s="13">
        <v>178.73651771956855</v>
      </c>
    </row>
    <row r="63" spans="1:70" x14ac:dyDescent="0.25">
      <c r="A63" s="5" t="s">
        <v>58</v>
      </c>
      <c r="B63" s="6" t="s">
        <v>149</v>
      </c>
      <c r="C63" s="6" t="s">
        <v>154</v>
      </c>
      <c r="D63" s="13">
        <v>70.50421</v>
      </c>
      <c r="E63" s="13">
        <v>61.259399999999999</v>
      </c>
      <c r="F63" s="13">
        <v>61.259399999999999</v>
      </c>
      <c r="G63" s="13">
        <v>72.018910000000005</v>
      </c>
      <c r="H63" s="13">
        <v>72.018910000000005</v>
      </c>
      <c r="I63" s="13">
        <v>94.791929999999994</v>
      </c>
      <c r="J63" s="13">
        <v>94.791929999999994</v>
      </c>
      <c r="K63" s="19">
        <v>79.405619999999999</v>
      </c>
      <c r="L63" s="13">
        <v>63.241579999999999</v>
      </c>
      <c r="M63" s="13">
        <v>0</v>
      </c>
      <c r="N63" s="13">
        <v>108.4435</v>
      </c>
      <c r="O63" s="19">
        <v>72.03201</v>
      </c>
      <c r="P63" s="13">
        <v>91.917150000000007</v>
      </c>
      <c r="Q63" s="13">
        <v>71.695080000000004</v>
      </c>
      <c r="R63" s="19">
        <v>62.243549999999999</v>
      </c>
      <c r="S63" s="13">
        <v>76.189530000000005</v>
      </c>
      <c r="T63" s="13">
        <v>54.571980000000003</v>
      </c>
      <c r="U63" s="13">
        <v>72.91328</v>
      </c>
      <c r="V63" s="13">
        <v>66.596699999999998</v>
      </c>
      <c r="W63" s="19">
        <v>70.108829999999998</v>
      </c>
      <c r="X63" s="19">
        <v>91.244889999999998</v>
      </c>
      <c r="Y63" s="13">
        <v>0</v>
      </c>
      <c r="Z63" s="13">
        <v>77.260689999999997</v>
      </c>
      <c r="AA63" s="13">
        <v>58.941719999999997</v>
      </c>
      <c r="AB63" s="13">
        <v>72.055930000000004</v>
      </c>
      <c r="AC63" s="13">
        <v>76.771649999999994</v>
      </c>
      <c r="AD63" s="13">
        <v>78.783810000000003</v>
      </c>
      <c r="AE63" s="13">
        <v>92.915430000000001</v>
      </c>
      <c r="AF63" s="13">
        <v>70.06223</v>
      </c>
      <c r="AG63" s="19">
        <v>68.741860000000003</v>
      </c>
      <c r="AH63" s="13">
        <v>54.813490000000002</v>
      </c>
      <c r="AI63" s="13">
        <v>74.156620000000004</v>
      </c>
      <c r="AJ63" s="13">
        <v>107.7452</v>
      </c>
      <c r="AK63" s="13">
        <v>59.946510000000004</v>
      </c>
      <c r="AL63" s="13">
        <v>89.57687</v>
      </c>
      <c r="AM63" s="13">
        <v>104.3445</v>
      </c>
      <c r="AN63" s="19">
        <v>31.995650000000001</v>
      </c>
      <c r="AO63" s="19">
        <v>177.0652</v>
      </c>
      <c r="AP63" s="19">
        <v>302.62110000000001</v>
      </c>
      <c r="AQ63" s="13">
        <v>77.167519999999996</v>
      </c>
      <c r="AR63" s="13">
        <v>75.847300000000004</v>
      </c>
      <c r="AS63" s="13">
        <v>70.480029999999999</v>
      </c>
      <c r="AT63" s="13">
        <v>90.220640000000003</v>
      </c>
      <c r="AU63" s="13"/>
      <c r="AV63" s="13">
        <v>99.539760000000001</v>
      </c>
      <c r="AW63" s="13">
        <v>74.340479999999999</v>
      </c>
      <c r="AX63" s="13">
        <v>51.924639999999997</v>
      </c>
      <c r="AY63" s="13">
        <v>48.318950000000001</v>
      </c>
      <c r="AZ63" s="13">
        <v>114.7805</v>
      </c>
      <c r="BA63" s="13">
        <v>57.523710000000001</v>
      </c>
      <c r="BB63" s="13">
        <v>59.131149999999998</v>
      </c>
      <c r="BC63" s="13">
        <v>49.70317</v>
      </c>
      <c r="BD63" s="13">
        <v>49.857489999999999</v>
      </c>
      <c r="BE63" s="13">
        <v>107.7452</v>
      </c>
      <c r="BF63" s="13">
        <v>59.946510000000004</v>
      </c>
      <c r="BG63" s="13">
        <v>47.429360000000003</v>
      </c>
      <c r="BH63" s="13">
        <v>89.57687</v>
      </c>
      <c r="BI63" s="13">
        <v>52.891460000000002</v>
      </c>
      <c r="BJ63" s="13">
        <v>57.134990000000002</v>
      </c>
      <c r="BK63" s="13">
        <v>104.3445</v>
      </c>
      <c r="BL63" s="13">
        <v>46.665959999999998</v>
      </c>
      <c r="BM63" s="13">
        <v>60.89396</v>
      </c>
      <c r="BN63" s="13">
        <v>79.929410000000004</v>
      </c>
      <c r="BO63" s="13">
        <v>87.725489999999994</v>
      </c>
      <c r="BP63" s="13">
        <v>84.36439</v>
      </c>
      <c r="BQ63" s="13">
        <v>61.481900000000003</v>
      </c>
      <c r="BR63" s="13">
        <v>68.443449999999999</v>
      </c>
    </row>
    <row r="64" spans="1:70" x14ac:dyDescent="0.25">
      <c r="A64" s="5" t="s">
        <v>99</v>
      </c>
      <c r="B64" s="6" t="s">
        <v>105</v>
      </c>
      <c r="C64" s="4" t="s">
        <v>124</v>
      </c>
      <c r="D64" s="7">
        <v>0.82079999999999997</v>
      </c>
      <c r="K64" s="11">
        <v>0.77080000000000004</v>
      </c>
      <c r="O64" s="11">
        <v>0.66479999999999995</v>
      </c>
      <c r="R64" s="11">
        <v>0.79359999999999997</v>
      </c>
      <c r="W64" s="11">
        <v>0.78149999999999997</v>
      </c>
      <c r="X64" s="11"/>
      <c r="Y64" s="11"/>
      <c r="AD64" s="7">
        <v>0.80500000000000005</v>
      </c>
      <c r="AG64" s="11">
        <v>0.8821</v>
      </c>
      <c r="AN64" s="4"/>
      <c r="AO64" s="4"/>
      <c r="AP64" s="4"/>
      <c r="AQ64" s="7">
        <v>0.78010000000000002</v>
      </c>
      <c r="AV64" s="7"/>
      <c r="AW64" s="7"/>
      <c r="AX64" s="7"/>
      <c r="AY64" s="7"/>
      <c r="AZ64" s="7"/>
      <c r="BA64" s="7"/>
    </row>
    <row r="65" spans="1:70" x14ac:dyDescent="0.25">
      <c r="A65" s="5" t="s">
        <v>100</v>
      </c>
      <c r="B65" s="6" t="s">
        <v>106</v>
      </c>
      <c r="C65" s="4" t="s">
        <v>124</v>
      </c>
      <c r="D65" s="7">
        <v>0.7349</v>
      </c>
      <c r="K65" s="11">
        <v>0.74050000000000005</v>
      </c>
      <c r="O65" s="11">
        <v>0.66620000000000001</v>
      </c>
      <c r="R65" s="11">
        <v>0.73850000000000005</v>
      </c>
      <c r="W65" s="11">
        <v>0.69869999999999999</v>
      </c>
      <c r="X65" s="11"/>
      <c r="Y65" s="11"/>
      <c r="AD65" s="7">
        <v>0.63070000000000004</v>
      </c>
      <c r="AG65" s="11">
        <v>0.74099999999999999</v>
      </c>
      <c r="AN65" s="4"/>
      <c r="AO65" s="4"/>
      <c r="AP65" s="4"/>
      <c r="AQ65" s="7">
        <v>0.72299999999999998</v>
      </c>
      <c r="AV65" s="7"/>
      <c r="AW65" s="7"/>
      <c r="AX65" s="7"/>
      <c r="AY65" s="7"/>
      <c r="AZ65" s="7"/>
      <c r="BA65" s="7"/>
    </row>
    <row r="66" spans="1:70" x14ac:dyDescent="0.25">
      <c r="A66" s="1" t="s">
        <v>59</v>
      </c>
      <c r="B66" s="6" t="s">
        <v>104</v>
      </c>
      <c r="C66" s="4" t="s">
        <v>123</v>
      </c>
      <c r="D66" s="8">
        <v>0.128</v>
      </c>
      <c r="K66" s="11">
        <v>0.13420000000000001</v>
      </c>
      <c r="O66" s="11">
        <v>8.4000000000000005E-2</v>
      </c>
      <c r="R66" s="11">
        <v>0.125</v>
      </c>
      <c r="W66" s="11">
        <v>7.7899999999999997E-2</v>
      </c>
      <c r="X66" s="18"/>
      <c r="Y66" s="11"/>
      <c r="AD66" s="7">
        <v>0.185</v>
      </c>
      <c r="AG66" s="11">
        <v>0.10589999999999999</v>
      </c>
      <c r="AN66" s="4"/>
      <c r="AO66" s="4"/>
      <c r="AP66" s="4"/>
      <c r="AQ66" s="7">
        <v>0.1368</v>
      </c>
    </row>
    <row r="67" spans="1:70" x14ac:dyDescent="0.25">
      <c r="A67" s="5" t="s">
        <v>101</v>
      </c>
      <c r="B67" s="6" t="s">
        <v>116</v>
      </c>
      <c r="C67" s="4" t="s">
        <v>125</v>
      </c>
      <c r="D67" s="7">
        <v>0.16639999999999999</v>
      </c>
      <c r="K67" s="11">
        <v>0.39939999999999998</v>
      </c>
      <c r="O67" s="11">
        <v>0.30830000000000002</v>
      </c>
      <c r="R67" s="11">
        <v>0.30769999999999997</v>
      </c>
      <c r="W67" s="11">
        <v>0.3105</v>
      </c>
      <c r="X67" s="11"/>
      <c r="Y67" s="11"/>
      <c r="AD67" s="7">
        <v>0.21820000000000001</v>
      </c>
      <c r="AG67" s="11">
        <v>0.37509999999999999</v>
      </c>
      <c r="AN67" s="4"/>
      <c r="AO67" s="4"/>
      <c r="AP67" s="4"/>
      <c r="AQ67" s="7">
        <v>0.16869999999999999</v>
      </c>
      <c r="AV67" s="7"/>
      <c r="AW67" s="7"/>
      <c r="AX67" s="7"/>
      <c r="AY67" s="7"/>
      <c r="AZ67" s="7"/>
      <c r="BA67" s="7"/>
    </row>
    <row r="68" spans="1:70" s="39" customFormat="1" x14ac:dyDescent="0.25">
      <c r="A68" s="5" t="s">
        <v>185</v>
      </c>
      <c r="B68" s="39" t="s">
        <v>186</v>
      </c>
      <c r="C68" s="4" t="s">
        <v>187</v>
      </c>
      <c r="D68" s="40">
        <v>0.17</v>
      </c>
      <c r="K68" s="11"/>
      <c r="O68" s="11"/>
      <c r="R68" s="11"/>
      <c r="W68" s="11"/>
      <c r="X68" s="7"/>
      <c r="Y68" s="11"/>
      <c r="AD68" s="7"/>
      <c r="AG68" s="11"/>
      <c r="AN68" s="4"/>
      <c r="AO68" s="4"/>
      <c r="AP68" s="4"/>
      <c r="AQ68" s="7"/>
      <c r="AV68" s="7"/>
      <c r="AW68" s="7"/>
      <c r="AX68" s="7"/>
      <c r="AY68" s="7"/>
      <c r="AZ68" s="7"/>
      <c r="BA68" s="7"/>
    </row>
    <row r="69" spans="1:70" x14ac:dyDescent="0.25">
      <c r="A69" s="21" t="s">
        <v>60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</row>
    <row r="70" spans="1:70" x14ac:dyDescent="0.25">
      <c r="A70" s="5" t="s">
        <v>61</v>
      </c>
      <c r="B70" s="6" t="s">
        <v>130</v>
      </c>
      <c r="C70" s="6" t="s">
        <v>154</v>
      </c>
      <c r="D70" s="13">
        <v>4.1578440808469681</v>
      </c>
      <c r="E70" s="13">
        <v>1.7889087656529516</v>
      </c>
      <c r="F70" s="13">
        <v>1.7889087656529516</v>
      </c>
      <c r="G70" s="13">
        <v>5.0607287449392713</v>
      </c>
      <c r="H70" s="13">
        <v>5.0607287449392713</v>
      </c>
      <c r="I70" s="13">
        <v>8.0091533180778036</v>
      </c>
      <c r="J70" s="13">
        <v>8.0091533180778036</v>
      </c>
      <c r="K70" s="19">
        <v>6.8434559452523525</v>
      </c>
      <c r="L70" s="13">
        <v>6.2893081761006293</v>
      </c>
      <c r="M70" s="13">
        <v>0</v>
      </c>
      <c r="N70" s="13">
        <v>7.3529411764705879</v>
      </c>
      <c r="O70" s="19">
        <v>2.8957528957528957</v>
      </c>
      <c r="P70" s="13">
        <v>0</v>
      </c>
      <c r="Q70" s="13">
        <v>3.3259423503325944</v>
      </c>
      <c r="R70" s="19">
        <v>7.7700077700077701</v>
      </c>
      <c r="S70" s="13">
        <v>5.4347826086956523</v>
      </c>
      <c r="T70" s="13">
        <v>11.834319526627219</v>
      </c>
      <c r="U70" s="13">
        <v>4.6620046620046622</v>
      </c>
      <c r="V70" s="13">
        <v>5.0761421319796947</v>
      </c>
      <c r="W70" s="19">
        <v>1.7232890201870998</v>
      </c>
      <c r="X70" s="13">
        <v>0</v>
      </c>
      <c r="Y70" s="19">
        <v>0</v>
      </c>
      <c r="Z70" s="13">
        <v>0</v>
      </c>
      <c r="AA70" s="13">
        <v>1.5723270440251573</v>
      </c>
      <c r="AB70" s="13">
        <v>2.306805074971165</v>
      </c>
      <c r="AC70" s="13">
        <v>2.2753128555176336</v>
      </c>
      <c r="AD70" s="13">
        <v>5.2143684820393972</v>
      </c>
      <c r="AE70" s="13">
        <v>5.7088487155090393</v>
      </c>
      <c r="AF70" s="13">
        <v>4.4411547002220573</v>
      </c>
      <c r="AG70" s="19">
        <v>1.9900497512437809</v>
      </c>
      <c r="AH70" s="13">
        <v>1.2300123001230012</v>
      </c>
      <c r="AI70" s="13">
        <v>0</v>
      </c>
      <c r="AJ70" s="13">
        <v>8.4033613445378155</v>
      </c>
      <c r="AK70" s="13">
        <v>0</v>
      </c>
      <c r="AL70" s="13">
        <v>3.3783783783783785</v>
      </c>
      <c r="AM70" s="13">
        <v>0</v>
      </c>
      <c r="AN70" s="13">
        <v>0</v>
      </c>
      <c r="AO70" s="13">
        <v>0</v>
      </c>
      <c r="AP70" s="13">
        <v>0</v>
      </c>
      <c r="AQ70" s="13">
        <v>3.315375051802735</v>
      </c>
      <c r="AR70" s="13">
        <v>7.9239302694136295</v>
      </c>
      <c r="AS70" s="13">
        <v>0.93545369504209541</v>
      </c>
      <c r="AT70" s="13">
        <v>2.8050490883590462</v>
      </c>
      <c r="AU70" s="13"/>
      <c r="AV70" s="13">
        <v>5.1813471502590671</v>
      </c>
      <c r="AW70" s="13">
        <v>0</v>
      </c>
      <c r="AX70" s="13">
        <v>8.7976539589442826</v>
      </c>
      <c r="AY70" s="13">
        <v>0</v>
      </c>
      <c r="AZ70" s="13">
        <v>9.8039215686274517</v>
      </c>
      <c r="BA70" s="19">
        <v>4.7169811320754711</v>
      </c>
      <c r="BB70" s="13">
        <v>5.9171597633136095</v>
      </c>
      <c r="BC70" s="13">
        <v>9.9403578528827037</v>
      </c>
      <c r="BD70" s="13">
        <v>0</v>
      </c>
      <c r="BE70" s="13">
        <v>8.4033613445378155</v>
      </c>
      <c r="BF70" s="13">
        <v>0</v>
      </c>
      <c r="BG70" s="13">
        <v>0</v>
      </c>
      <c r="BH70" s="13">
        <v>3.3783783783783785</v>
      </c>
      <c r="BI70" s="13">
        <v>0</v>
      </c>
      <c r="BJ70" s="13">
        <v>4.4642857142857144</v>
      </c>
      <c r="BK70" s="13">
        <v>0</v>
      </c>
      <c r="BL70" s="13">
        <v>2.5773195876288661</v>
      </c>
      <c r="BM70" s="13">
        <v>3.134796238244514</v>
      </c>
      <c r="BN70" s="13">
        <v>3.5842293906810037</v>
      </c>
      <c r="BO70" s="13">
        <v>4.8543689320388346</v>
      </c>
      <c r="BP70" s="13">
        <v>3.6764705882352939</v>
      </c>
      <c r="BQ70" s="13">
        <v>7.3529411764705879</v>
      </c>
      <c r="BR70" s="13">
        <v>4.032258064516129</v>
      </c>
    </row>
    <row r="71" spans="1:70" x14ac:dyDescent="0.25">
      <c r="A71" s="5" t="s">
        <v>62</v>
      </c>
      <c r="B71" s="6" t="s">
        <v>129</v>
      </c>
      <c r="C71" s="6" t="s">
        <v>154</v>
      </c>
      <c r="D71" s="7">
        <v>0.1051781</v>
      </c>
      <c r="E71" s="7">
        <v>9.6601099999999995E-2</v>
      </c>
      <c r="F71" s="7">
        <v>9.6601099999999995E-2</v>
      </c>
      <c r="G71" s="7">
        <v>0.1002024</v>
      </c>
      <c r="H71" s="7">
        <v>0.1002024</v>
      </c>
      <c r="I71" s="7">
        <v>9.49657E-2</v>
      </c>
      <c r="J71" s="7">
        <v>9.49657E-2</v>
      </c>
      <c r="K71" s="11">
        <v>0.12061591103507271</v>
      </c>
      <c r="L71" s="7">
        <v>0.1111111</v>
      </c>
      <c r="M71" s="7">
        <v>7.1428599999999995E-2</v>
      </c>
      <c r="N71" s="7">
        <v>0.12647059999999999</v>
      </c>
      <c r="O71" s="11">
        <v>0.12548262548262548</v>
      </c>
      <c r="P71" s="7">
        <v>9.4017100000000006E-2</v>
      </c>
      <c r="Q71" s="7">
        <v>0.1197339</v>
      </c>
      <c r="R71" s="11">
        <v>0.11888111888111888</v>
      </c>
      <c r="S71" s="7">
        <v>7.0652199999999998E-2</v>
      </c>
      <c r="T71" s="7">
        <v>0.1380671</v>
      </c>
      <c r="U71" s="7">
        <v>0.1188811</v>
      </c>
      <c r="V71" s="7">
        <v>9.6446699999999996E-2</v>
      </c>
      <c r="W71" s="11">
        <v>0.10881339241752831</v>
      </c>
      <c r="X71" s="7">
        <v>5.7142900000000003E-2</v>
      </c>
      <c r="Y71" s="7">
        <v>0.125</v>
      </c>
      <c r="Z71" s="7">
        <v>7.0261400000000002E-2</v>
      </c>
      <c r="AA71" s="7">
        <v>0.1132075</v>
      </c>
      <c r="AB71" s="7">
        <v>0.1188005</v>
      </c>
      <c r="AC71" s="7">
        <v>0.1001138</v>
      </c>
      <c r="AD71" s="7">
        <v>0.1207995</v>
      </c>
      <c r="AE71" s="7">
        <v>0.12797339999999999</v>
      </c>
      <c r="AF71" s="7">
        <v>0.10954849999999999</v>
      </c>
      <c r="AG71" s="11">
        <v>9.6019900497512439E-2</v>
      </c>
      <c r="AH71" s="7">
        <v>9.8401000000000002E-2</v>
      </c>
      <c r="AI71" s="7">
        <v>6.5573800000000002E-2</v>
      </c>
      <c r="AJ71" s="7">
        <v>7.5630299999999998E-2</v>
      </c>
      <c r="AK71" s="7">
        <v>6.8965499999999999E-2</v>
      </c>
      <c r="AL71" s="7">
        <v>0.10304049999999999</v>
      </c>
      <c r="AM71" s="7">
        <v>9.29368E-2</v>
      </c>
      <c r="AN71" s="7">
        <v>0.5</v>
      </c>
      <c r="AO71" s="7">
        <v>0.125</v>
      </c>
      <c r="AP71" s="7">
        <v>0</v>
      </c>
      <c r="AQ71" s="7">
        <v>0.1048487</v>
      </c>
      <c r="AR71" s="7">
        <v>0.1014263</v>
      </c>
      <c r="AS71" s="7">
        <v>0.111319</v>
      </c>
      <c r="AT71" s="7">
        <v>9.8176700000000006E-2</v>
      </c>
      <c r="AU71" s="7"/>
      <c r="AV71" s="7">
        <v>7.2538900000000003E-2</v>
      </c>
      <c r="AW71" s="7">
        <v>0.1196581</v>
      </c>
      <c r="AX71" s="7">
        <v>0.14369499999999999</v>
      </c>
      <c r="AY71" s="7">
        <v>7.4999999999999997E-2</v>
      </c>
      <c r="AZ71" s="7">
        <v>8.8235300000000003E-2</v>
      </c>
      <c r="BA71" s="7">
        <v>0.1226415</v>
      </c>
      <c r="BB71" s="7">
        <v>0.1143984</v>
      </c>
      <c r="BC71" s="7">
        <v>0.10934389999999999</v>
      </c>
      <c r="BD71" s="7">
        <v>6.7846600000000007E-2</v>
      </c>
      <c r="BE71" s="7">
        <v>7.5630299999999998E-2</v>
      </c>
      <c r="BF71" s="7">
        <v>6.8965499999999999E-2</v>
      </c>
      <c r="BG71" s="7">
        <v>6.7415699999999995E-2</v>
      </c>
      <c r="BH71" s="7">
        <v>0.10304049999999999</v>
      </c>
      <c r="BI71" s="7">
        <v>0.10285710000000001</v>
      </c>
      <c r="BJ71" s="7">
        <v>8.0357100000000001E-2</v>
      </c>
      <c r="BK71" s="7">
        <v>9.29368E-2</v>
      </c>
      <c r="BL71" s="7">
        <v>8.2474199999999998E-2</v>
      </c>
      <c r="BM71" s="7">
        <v>9.7178700000000007E-2</v>
      </c>
      <c r="BN71" s="7">
        <v>0.1200717</v>
      </c>
      <c r="BO71" s="7">
        <v>0.1019417</v>
      </c>
      <c r="BP71" s="7">
        <v>8.5784299999999994E-2</v>
      </c>
      <c r="BQ71" s="7">
        <v>9.8039200000000007E-2</v>
      </c>
      <c r="BR71" s="7">
        <v>7.2580599999999995E-2</v>
      </c>
    </row>
    <row r="72" spans="1:70" x14ac:dyDescent="0.25">
      <c r="A72" s="5" t="s">
        <v>131</v>
      </c>
      <c r="B72" s="6" t="s">
        <v>132</v>
      </c>
      <c r="C72" s="6" t="s">
        <v>154</v>
      </c>
      <c r="D72" s="7">
        <v>0.26178069999999998</v>
      </c>
      <c r="E72" s="7">
        <v>0.23182710000000001</v>
      </c>
      <c r="F72" s="7">
        <v>0.23182710000000001</v>
      </c>
      <c r="G72" s="7">
        <v>0.1781857</v>
      </c>
      <c r="H72" s="7">
        <v>0.1781857</v>
      </c>
      <c r="I72" s="7">
        <v>0.23522319999999999</v>
      </c>
      <c r="J72" s="7">
        <v>0.23522319999999999</v>
      </c>
      <c r="K72" s="11">
        <v>0.23267750000000001</v>
      </c>
      <c r="L72" s="7">
        <v>0.2446352</v>
      </c>
      <c r="M72" s="7">
        <v>0.28571429999999998</v>
      </c>
      <c r="N72" s="7">
        <v>0.22222220000000001</v>
      </c>
      <c r="O72" s="11">
        <v>0.27702700000000002</v>
      </c>
      <c r="P72" s="7">
        <v>0.35467979999999999</v>
      </c>
      <c r="Q72" s="7">
        <v>0.25810329999999998</v>
      </c>
      <c r="R72" s="11">
        <v>0.2836053</v>
      </c>
      <c r="S72" s="7">
        <v>0.30386740000000001</v>
      </c>
      <c r="T72" s="7">
        <v>0.35091280000000002</v>
      </c>
      <c r="U72" s="7">
        <v>0.20379149999999999</v>
      </c>
      <c r="V72" s="7">
        <v>0.26701570000000002</v>
      </c>
      <c r="W72" s="11">
        <v>0.2333826</v>
      </c>
      <c r="X72" s="7">
        <v>0.18181820000000001</v>
      </c>
      <c r="Y72" s="7">
        <v>0.1875</v>
      </c>
      <c r="Z72" s="7">
        <v>0.21006939999999999</v>
      </c>
      <c r="AA72" s="7">
        <v>0.28668939999999998</v>
      </c>
      <c r="AB72" s="7">
        <v>0.25410870000000002</v>
      </c>
      <c r="AC72" s="7">
        <v>0.205988</v>
      </c>
      <c r="AD72" s="7">
        <v>0.37830510000000001</v>
      </c>
      <c r="AE72" s="7">
        <v>0.48192770000000001</v>
      </c>
      <c r="AF72" s="7">
        <v>0.22866610000000001</v>
      </c>
      <c r="AG72" s="11">
        <v>0.2268657</v>
      </c>
      <c r="AH72" s="7">
        <v>0.24327779999999999</v>
      </c>
      <c r="AI72" s="7">
        <v>0.1652893</v>
      </c>
      <c r="AJ72" s="7">
        <v>0.19491520000000001</v>
      </c>
      <c r="AK72" s="7">
        <v>0.1971831</v>
      </c>
      <c r="AL72" s="7">
        <v>0.2418525</v>
      </c>
      <c r="AM72" s="7">
        <v>0.2037736</v>
      </c>
      <c r="AN72" s="7">
        <v>0</v>
      </c>
      <c r="AO72" s="7">
        <v>0</v>
      </c>
      <c r="AP72" s="7">
        <v>0</v>
      </c>
      <c r="AQ72" s="7">
        <v>0.2403361</v>
      </c>
      <c r="AR72" s="7">
        <v>0.22239999999999999</v>
      </c>
      <c r="AS72" s="7">
        <v>0.2385496</v>
      </c>
      <c r="AT72" s="7">
        <v>0.25884020000000002</v>
      </c>
      <c r="AU72" s="7"/>
      <c r="AV72" s="7">
        <v>0.28804350000000001</v>
      </c>
      <c r="AW72" s="7">
        <v>0.1909091</v>
      </c>
      <c r="AX72" s="7">
        <v>0.21543409999999999</v>
      </c>
      <c r="AY72" s="7">
        <v>0.15384619999999999</v>
      </c>
      <c r="AZ72" s="7">
        <v>0.2708333</v>
      </c>
      <c r="BA72" s="7">
        <v>0.25185190000000002</v>
      </c>
      <c r="BB72" s="7">
        <v>0.21593290000000001</v>
      </c>
      <c r="BC72" s="7">
        <v>0.31697340000000002</v>
      </c>
      <c r="BD72" s="7">
        <v>0.31454009999999999</v>
      </c>
      <c r="BE72" s="7">
        <v>0.19491520000000001</v>
      </c>
      <c r="BF72" s="7">
        <v>0.1971831</v>
      </c>
      <c r="BG72" s="7">
        <v>0.24137929999999999</v>
      </c>
      <c r="BH72" s="7">
        <v>0.2418525</v>
      </c>
      <c r="BI72" s="7">
        <v>0.29142859999999998</v>
      </c>
      <c r="BJ72" s="7">
        <v>0.26008969999999998</v>
      </c>
      <c r="BK72" s="7">
        <v>0.2037736</v>
      </c>
      <c r="BL72" s="7">
        <v>0.3151042</v>
      </c>
      <c r="BM72" s="7">
        <v>0.20766770000000001</v>
      </c>
      <c r="BN72" s="7">
        <v>0.2109375</v>
      </c>
      <c r="BO72" s="7">
        <v>0.3041526</v>
      </c>
      <c r="BP72" s="7">
        <v>0.23291139999999999</v>
      </c>
      <c r="BQ72" s="7">
        <v>0.18684210000000001</v>
      </c>
      <c r="BR72" s="7">
        <v>0.1933472</v>
      </c>
    </row>
    <row r="73" spans="1:70" x14ac:dyDescent="0.25">
      <c r="A73" s="1" t="s">
        <v>63</v>
      </c>
      <c r="B73" s="6" t="s">
        <v>111</v>
      </c>
      <c r="C73" s="6" t="s">
        <v>115</v>
      </c>
      <c r="D73" s="13">
        <v>107.07261885454342</v>
      </c>
      <c r="E73" s="13">
        <v>40.335592126492422</v>
      </c>
      <c r="F73" s="13">
        <v>40.335592126492422</v>
      </c>
      <c r="G73" s="13">
        <v>58.98661003952104</v>
      </c>
      <c r="H73" s="13">
        <v>58.98661003952104</v>
      </c>
      <c r="I73" s="13">
        <v>0</v>
      </c>
      <c r="J73" s="13">
        <v>0</v>
      </c>
      <c r="K73" s="19">
        <v>76.373189955398061</v>
      </c>
      <c r="L73" s="13">
        <v>58.356676003734833</v>
      </c>
      <c r="M73" s="13">
        <v>0</v>
      </c>
      <c r="N73" s="13">
        <v>100.15356880550176</v>
      </c>
      <c r="O73" s="19">
        <v>97.129813996406199</v>
      </c>
      <c r="P73" s="13">
        <v>118.59582542694496</v>
      </c>
      <c r="Q73" s="13">
        <v>91.603053435114504</v>
      </c>
      <c r="R73" s="19">
        <v>120.18588750600931</v>
      </c>
      <c r="S73" s="13">
        <v>178.41213202497769</v>
      </c>
      <c r="T73" s="13">
        <v>149.22032380810268</v>
      </c>
      <c r="U73" s="13">
        <v>106.55679477161326</v>
      </c>
      <c r="V73" s="13">
        <v>0</v>
      </c>
      <c r="W73" s="19">
        <v>106.00047488212748</v>
      </c>
      <c r="X73" s="13">
        <v>0</v>
      </c>
      <c r="Y73" s="19">
        <v>0</v>
      </c>
      <c r="Z73" s="13">
        <v>144.34874657171724</v>
      </c>
      <c r="AA73" s="13">
        <v>110.3022281050077</v>
      </c>
      <c r="AB73" s="13">
        <v>143.65408097301699</v>
      </c>
      <c r="AC73" s="13">
        <v>45.345304493719674</v>
      </c>
      <c r="AD73" s="13">
        <v>160.81871345029242</v>
      </c>
      <c r="AE73" s="13">
        <v>240.0128006827031</v>
      </c>
      <c r="AF73" s="13">
        <v>64.72073004983497</v>
      </c>
      <c r="AG73" s="19">
        <v>46.907982174966776</v>
      </c>
      <c r="AH73" s="13">
        <v>69.747166521360072</v>
      </c>
      <c r="AI73" s="13">
        <v>112.00716845878138</v>
      </c>
      <c r="AJ73" s="13">
        <v>0</v>
      </c>
      <c r="AK73" s="13">
        <v>0</v>
      </c>
      <c r="AL73" s="13">
        <v>35.834587543897371</v>
      </c>
      <c r="AM73" s="13">
        <v>0</v>
      </c>
      <c r="AN73" s="13">
        <v>0</v>
      </c>
      <c r="AO73" s="13">
        <v>0</v>
      </c>
      <c r="AP73" s="13">
        <v>0</v>
      </c>
      <c r="AQ73" s="13">
        <v>123.88739588693846</v>
      </c>
      <c r="AR73" s="13">
        <v>110.61946902654867</v>
      </c>
      <c r="AS73" s="13">
        <v>42.720437457279566</v>
      </c>
      <c r="AT73" s="13">
        <v>258.08116652687272</v>
      </c>
      <c r="AU73" s="13"/>
      <c r="AV73" s="13">
        <v>131.61358252171627</v>
      </c>
      <c r="AW73" s="13">
        <v>0</v>
      </c>
      <c r="AX73" s="13">
        <v>173.47056782699201</v>
      </c>
      <c r="AY73" s="13">
        <v>224.31583669807088</v>
      </c>
      <c r="AZ73" s="13">
        <v>0</v>
      </c>
      <c r="BA73" s="13">
        <v>44.863167339614172</v>
      </c>
      <c r="BB73" s="13">
        <v>344.37896992423663</v>
      </c>
      <c r="BC73" s="13">
        <v>336.82994899432208</v>
      </c>
      <c r="BD73" s="13">
        <v>119.4743130227001</v>
      </c>
      <c r="BE73" s="13">
        <v>0</v>
      </c>
      <c r="BF73" s="13">
        <v>0</v>
      </c>
      <c r="BG73" s="13">
        <v>126.13521695257317</v>
      </c>
      <c r="BH73" s="13">
        <v>35.834587543897371</v>
      </c>
      <c r="BI73" s="13">
        <v>90.448625180897253</v>
      </c>
      <c r="BJ73" s="13">
        <v>0</v>
      </c>
      <c r="BK73" s="13">
        <v>0</v>
      </c>
      <c r="BL73" s="13">
        <v>88.035918654811155</v>
      </c>
      <c r="BM73" s="13">
        <v>0</v>
      </c>
      <c r="BN73" s="13">
        <v>39.234149403640927</v>
      </c>
      <c r="BO73" s="13">
        <v>219.83137640304142</v>
      </c>
      <c r="BP73" s="13">
        <v>24.415254651106014</v>
      </c>
      <c r="BQ73" s="13">
        <v>29.802706085712583</v>
      </c>
      <c r="BR73" s="13">
        <v>0</v>
      </c>
    </row>
    <row r="74" spans="1:70" x14ac:dyDescent="0.25">
      <c r="A74" s="21" t="s">
        <v>64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</row>
    <row r="75" spans="1:70" x14ac:dyDescent="0.25">
      <c r="A75" s="1" t="s">
        <v>145</v>
      </c>
      <c r="B75" s="6" t="s">
        <v>150</v>
      </c>
      <c r="C75" s="6" t="s">
        <v>154</v>
      </c>
      <c r="D75" s="13">
        <v>1.655259</v>
      </c>
      <c r="E75" s="13">
        <v>1.8702049999999999</v>
      </c>
      <c r="F75" s="13">
        <v>1.8702049999999999</v>
      </c>
      <c r="G75" s="13">
        <v>0</v>
      </c>
      <c r="H75" s="13">
        <v>0</v>
      </c>
      <c r="I75" s="13">
        <v>2.0401419999999999</v>
      </c>
      <c r="J75" s="13">
        <v>2.0401419999999999</v>
      </c>
      <c r="K75" s="19">
        <v>0.74810120000000002</v>
      </c>
      <c r="L75" s="13">
        <v>1.758502</v>
      </c>
      <c r="M75" s="13">
        <v>0</v>
      </c>
      <c r="N75" s="13">
        <v>0</v>
      </c>
      <c r="O75" s="19">
        <v>0</v>
      </c>
      <c r="P75" s="13">
        <v>0</v>
      </c>
      <c r="Q75" s="13">
        <v>0</v>
      </c>
      <c r="R75" s="19">
        <v>3.3296109999999999</v>
      </c>
      <c r="S75" s="13">
        <v>0</v>
      </c>
      <c r="T75" s="13">
        <v>5.9133180000000003</v>
      </c>
      <c r="U75" s="13">
        <v>2.2968099999999998</v>
      </c>
      <c r="V75" s="13">
        <v>0</v>
      </c>
      <c r="W75" s="19">
        <v>1.6652439999999999</v>
      </c>
      <c r="X75" s="19">
        <v>0</v>
      </c>
      <c r="Y75" s="19">
        <v>0</v>
      </c>
      <c r="Z75" s="13">
        <v>2.1882679999999999</v>
      </c>
      <c r="AA75" s="13">
        <v>3.4253239999999998</v>
      </c>
      <c r="AB75" s="13">
        <v>0</v>
      </c>
      <c r="AC75" s="13">
        <v>3.6075810000000001</v>
      </c>
      <c r="AD75" s="13">
        <v>2.9755500000000001</v>
      </c>
      <c r="AE75" s="13">
        <v>4.3340579999999997</v>
      </c>
      <c r="AF75" s="13">
        <v>1.6635139999999999</v>
      </c>
      <c r="AG75" s="19">
        <v>1.919003</v>
      </c>
      <c r="AH75" s="13">
        <v>2.4509840000000001</v>
      </c>
      <c r="AI75" s="13">
        <v>0</v>
      </c>
      <c r="AJ75" s="13">
        <v>6.261126</v>
      </c>
      <c r="AK75" s="13">
        <v>0</v>
      </c>
      <c r="AL75" s="13">
        <v>1.682423</v>
      </c>
      <c r="AM75" s="13">
        <v>0</v>
      </c>
      <c r="AN75" s="19">
        <v>0</v>
      </c>
      <c r="AO75" s="19">
        <v>0</v>
      </c>
      <c r="AP75" s="19">
        <v>0</v>
      </c>
      <c r="AQ75" s="13">
        <v>1.4053850000000001</v>
      </c>
      <c r="AR75" s="13">
        <v>0</v>
      </c>
      <c r="AS75" s="13">
        <v>2.0457779999999999</v>
      </c>
      <c r="AT75" s="13">
        <v>1.5725370000000001</v>
      </c>
      <c r="AU75" s="13"/>
      <c r="AV75" s="13">
        <v>0</v>
      </c>
      <c r="AW75" s="13">
        <v>0</v>
      </c>
      <c r="AX75" s="13">
        <v>4.8451259999999996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6.261126</v>
      </c>
      <c r="BF75" s="13">
        <v>0</v>
      </c>
      <c r="BG75" s="13">
        <v>0</v>
      </c>
      <c r="BH75" s="13">
        <v>1.682423</v>
      </c>
      <c r="BI75" s="13">
        <v>0</v>
      </c>
      <c r="BJ75" s="13">
        <v>5.7242090000000001</v>
      </c>
      <c r="BK75" s="13">
        <v>0</v>
      </c>
      <c r="BL75" s="13">
        <v>1.7674650000000001</v>
      </c>
      <c r="BM75" s="13">
        <v>3.0642339999999999</v>
      </c>
      <c r="BN75" s="13">
        <v>4.643726</v>
      </c>
      <c r="BO75" s="13">
        <v>2.2395230000000002</v>
      </c>
      <c r="BP75" s="13">
        <v>0</v>
      </c>
      <c r="BQ75" s="13">
        <v>1.777984</v>
      </c>
      <c r="BR75" s="13">
        <v>0</v>
      </c>
    </row>
    <row r="76" spans="1:70" x14ac:dyDescent="0.25">
      <c r="A76" s="1" t="s">
        <v>146</v>
      </c>
      <c r="B76" s="6" t="s">
        <v>151</v>
      </c>
      <c r="C76" s="6" t="s">
        <v>154</v>
      </c>
      <c r="D76" s="13">
        <v>23.523060000000001</v>
      </c>
      <c r="E76" s="13">
        <v>22.543220000000002</v>
      </c>
      <c r="F76" s="13">
        <v>22.543220000000002</v>
      </c>
      <c r="G76" s="13">
        <v>15.08173</v>
      </c>
      <c r="H76" s="13">
        <v>15.08173</v>
      </c>
      <c r="I76" s="13">
        <v>34.193019999999997</v>
      </c>
      <c r="J76" s="13">
        <v>34.193019999999997</v>
      </c>
      <c r="K76" s="19">
        <v>25.33202</v>
      </c>
      <c r="L76" s="13">
        <v>19.87379</v>
      </c>
      <c r="M76" s="13">
        <v>0</v>
      </c>
      <c r="N76" s="13">
        <v>33.677160000000001</v>
      </c>
      <c r="O76" s="19">
        <v>24.459530000000001</v>
      </c>
      <c r="P76" s="13">
        <v>46.140450000000001</v>
      </c>
      <c r="Q76" s="13">
        <v>19.343959999999999</v>
      </c>
      <c r="R76" s="19">
        <v>17.41093</v>
      </c>
      <c r="S76" s="13">
        <v>20.24559</v>
      </c>
      <c r="T76" s="13">
        <v>16.05566</v>
      </c>
      <c r="U76" s="13">
        <v>25.163440000000001</v>
      </c>
      <c r="V76" s="13">
        <v>4.5559799999999999</v>
      </c>
      <c r="W76" s="19">
        <v>18.719760000000001</v>
      </c>
      <c r="X76" s="19">
        <v>202.04839999999999</v>
      </c>
      <c r="Y76" s="19">
        <v>0</v>
      </c>
      <c r="Z76" s="13">
        <v>13.50502</v>
      </c>
      <c r="AA76" s="13">
        <v>18.968689999999999</v>
      </c>
      <c r="AB76" s="13">
        <v>22.093319999999999</v>
      </c>
      <c r="AC76" s="13">
        <v>13.68655</v>
      </c>
      <c r="AD76" s="13">
        <v>33.126150000000003</v>
      </c>
      <c r="AE76" s="13">
        <v>42.579689999999999</v>
      </c>
      <c r="AF76" s="13">
        <v>25.76923</v>
      </c>
      <c r="AG76" s="19">
        <v>22.139589999999998</v>
      </c>
      <c r="AH76" s="13">
        <v>23.354299999999999</v>
      </c>
      <c r="AI76" s="13">
        <v>33.413699999999999</v>
      </c>
      <c r="AJ76" s="13">
        <v>24.214649999999999</v>
      </c>
      <c r="AK76" s="13">
        <v>20.973780000000001</v>
      </c>
      <c r="AL76" s="13">
        <v>30.464659999999999</v>
      </c>
      <c r="AM76" s="13">
        <v>3.261482</v>
      </c>
      <c r="AN76" s="19">
        <v>0</v>
      </c>
      <c r="AO76" s="19">
        <v>569.13109999999995</v>
      </c>
      <c r="AP76" s="19">
        <v>0</v>
      </c>
      <c r="AQ76" s="13">
        <v>22.561070000000001</v>
      </c>
      <c r="AR76" s="13">
        <v>29.521190000000001</v>
      </c>
      <c r="AS76" s="13">
        <v>21.191590000000001</v>
      </c>
      <c r="AT76" s="13">
        <v>20.47044</v>
      </c>
      <c r="AU76" s="13"/>
      <c r="AV76" s="13">
        <v>43.88852</v>
      </c>
      <c r="AW76" s="13">
        <v>16.124410000000001</v>
      </c>
      <c r="AX76" s="13">
        <v>28.380040000000001</v>
      </c>
      <c r="AY76" s="13">
        <v>15.62448</v>
      </c>
      <c r="AZ76" s="13">
        <v>40.056989999999999</v>
      </c>
      <c r="BA76" s="13">
        <v>24.706949999999999</v>
      </c>
      <c r="BB76" s="13">
        <v>29.419160000000002</v>
      </c>
      <c r="BC76" s="13">
        <v>25.070959999999999</v>
      </c>
      <c r="BD76" s="13">
        <v>10.302199999999999</v>
      </c>
      <c r="BE76" s="13">
        <v>24.214649999999999</v>
      </c>
      <c r="BF76" s="13">
        <v>20.973780000000001</v>
      </c>
      <c r="BG76" s="13">
        <v>47.43083</v>
      </c>
      <c r="BH76" s="13">
        <v>30.464659999999999</v>
      </c>
      <c r="BI76" s="13">
        <v>7.0654329999999996</v>
      </c>
      <c r="BJ76" s="13">
        <v>11.213039999999999</v>
      </c>
      <c r="BK76" s="13">
        <v>3.261482</v>
      </c>
      <c r="BL76" s="13">
        <v>26.33221</v>
      </c>
      <c r="BM76" s="13">
        <v>18.71095</v>
      </c>
      <c r="BN76" s="13">
        <v>26.45496</v>
      </c>
      <c r="BO76" s="13">
        <v>47.804079999999999</v>
      </c>
      <c r="BP76" s="13">
        <v>27.114180000000001</v>
      </c>
      <c r="BQ76" s="13">
        <v>27.757010000000001</v>
      </c>
      <c r="BR76" s="13">
        <v>10.313800000000001</v>
      </c>
    </row>
    <row r="77" spans="1:70" x14ac:dyDescent="0.25">
      <c r="A77" s="1" t="s">
        <v>147</v>
      </c>
      <c r="B77" s="6" t="s">
        <v>152</v>
      </c>
      <c r="C77" s="6" t="s">
        <v>154</v>
      </c>
      <c r="D77" s="13">
        <v>12.376189999999999</v>
      </c>
      <c r="E77" s="13">
        <v>13.27439</v>
      </c>
      <c r="F77" s="13">
        <v>13.27439</v>
      </c>
      <c r="G77" s="13">
        <v>13.09526</v>
      </c>
      <c r="H77" s="13">
        <v>13.09526</v>
      </c>
      <c r="I77" s="13">
        <v>19.398109999999999</v>
      </c>
      <c r="J77" s="13">
        <v>19.398109999999999</v>
      </c>
      <c r="K77" s="19">
        <v>17.973759999999999</v>
      </c>
      <c r="L77" s="13">
        <v>15.062010000000001</v>
      </c>
      <c r="M77" s="13">
        <v>166.1516</v>
      </c>
      <c r="N77" s="13">
        <v>18.6921</v>
      </c>
      <c r="O77" s="19">
        <v>9.7352460000000001</v>
      </c>
      <c r="P77" s="13">
        <v>25.912369999999999</v>
      </c>
      <c r="Q77" s="13">
        <v>6.1585919999999996</v>
      </c>
      <c r="R77" s="19">
        <v>13.594860000000001</v>
      </c>
      <c r="S77" s="13">
        <v>13.22383</v>
      </c>
      <c r="T77" s="13">
        <v>17.561530000000001</v>
      </c>
      <c r="U77" s="13">
        <v>11.322329999999999</v>
      </c>
      <c r="V77" s="13">
        <v>7.7828590000000002</v>
      </c>
      <c r="W77" s="19">
        <v>10.87444</v>
      </c>
      <c r="X77" s="19">
        <v>204.9795</v>
      </c>
      <c r="Y77" s="19">
        <v>0</v>
      </c>
      <c r="Z77" s="13">
        <v>11.984069999999999</v>
      </c>
      <c r="AA77" s="13">
        <v>13.247669999999999</v>
      </c>
      <c r="AB77" s="13">
        <v>9.4979460000000007</v>
      </c>
      <c r="AC77" s="13">
        <v>13.56695</v>
      </c>
      <c r="AD77" s="13">
        <v>10.46566</v>
      </c>
      <c r="AE77" s="13">
        <v>11.81827</v>
      </c>
      <c r="AF77" s="13">
        <v>9.6805400000000006</v>
      </c>
      <c r="AG77" s="19">
        <v>8.6171670000000002</v>
      </c>
      <c r="AH77" s="13">
        <v>7.3079539999999996</v>
      </c>
      <c r="AI77" s="13">
        <v>21.02177</v>
      </c>
      <c r="AJ77" s="13">
        <v>11.204359999999999</v>
      </c>
      <c r="AK77" s="13">
        <v>6.8347490000000004</v>
      </c>
      <c r="AL77" s="13">
        <v>6.7253920000000003</v>
      </c>
      <c r="AM77" s="13">
        <v>18.972560000000001</v>
      </c>
      <c r="AN77" s="19">
        <v>0</v>
      </c>
      <c r="AO77" s="19">
        <v>33.218110000000003</v>
      </c>
      <c r="AP77" s="19">
        <v>0</v>
      </c>
      <c r="AQ77" s="13">
        <v>10.346920000000001</v>
      </c>
      <c r="AR77" s="13">
        <v>5.3852289999999998</v>
      </c>
      <c r="AS77" s="13">
        <v>8.1044219999999996</v>
      </c>
      <c r="AT77" s="13">
        <v>17.707650000000001</v>
      </c>
      <c r="AU77" s="13"/>
      <c r="AV77" s="13">
        <v>9.3950200000000006</v>
      </c>
      <c r="AW77" s="13">
        <v>53.711080000000003</v>
      </c>
      <c r="AX77" s="13">
        <v>12.511749999999999</v>
      </c>
      <c r="AY77" s="13">
        <v>17.825610000000001</v>
      </c>
      <c r="AZ77" s="13">
        <v>11.790430000000001</v>
      </c>
      <c r="BA77" s="13">
        <v>12.650510000000001</v>
      </c>
      <c r="BB77" s="13">
        <v>8.9124820000000007</v>
      </c>
      <c r="BC77" s="13">
        <v>26.88083</v>
      </c>
      <c r="BD77" s="13">
        <v>5.9482600000000003</v>
      </c>
      <c r="BE77" s="13">
        <v>11.204359999999999</v>
      </c>
      <c r="BF77" s="13">
        <v>6.8347490000000004</v>
      </c>
      <c r="BG77" s="13">
        <v>28.69951</v>
      </c>
      <c r="BH77" s="13">
        <v>6.7253920000000003</v>
      </c>
      <c r="BI77" s="13">
        <v>0</v>
      </c>
      <c r="BJ77" s="13">
        <v>9.1695860000000007</v>
      </c>
      <c r="BK77" s="13">
        <v>18.972560000000001</v>
      </c>
      <c r="BL77" s="13">
        <v>13.35901</v>
      </c>
      <c r="BM77" s="13">
        <v>3.8273290000000002</v>
      </c>
      <c r="BN77" s="13">
        <v>16.535630000000001</v>
      </c>
      <c r="BO77" s="13">
        <v>17.89432</v>
      </c>
      <c r="BP77" s="13">
        <v>16.671410000000002</v>
      </c>
      <c r="BQ77" s="13">
        <v>16.57291</v>
      </c>
      <c r="BR77" s="13">
        <v>8.6127369999999992</v>
      </c>
    </row>
    <row r="78" spans="1:70" x14ac:dyDescent="0.25">
      <c r="A78" s="5" t="s">
        <v>102</v>
      </c>
      <c r="B78" s="6" t="s">
        <v>112</v>
      </c>
      <c r="C78" s="6" t="s">
        <v>113</v>
      </c>
      <c r="D78" s="13">
        <v>30.903518725944419</v>
      </c>
      <c r="E78" s="13">
        <v>31.909800000000001</v>
      </c>
      <c r="F78" s="13">
        <v>31.909800000000001</v>
      </c>
      <c r="G78" s="13">
        <v>7.3726380000000002</v>
      </c>
      <c r="H78" s="13">
        <v>7.3726380000000002</v>
      </c>
      <c r="I78" s="13">
        <v>35.827309999999997</v>
      </c>
      <c r="J78" s="13">
        <v>35.827309999999997</v>
      </c>
      <c r="K78" s="19">
        <v>16.05247</v>
      </c>
      <c r="L78" s="13">
        <v>18.001799999999999</v>
      </c>
      <c r="M78" s="13">
        <v>0</v>
      </c>
      <c r="N78" s="13">
        <v>14.629860000000001</v>
      </c>
      <c r="O78" s="19">
        <v>30.760819999999999</v>
      </c>
      <c r="P78" s="13">
        <v>0</v>
      </c>
      <c r="Q78" s="13">
        <v>37.53284</v>
      </c>
      <c r="R78" s="19">
        <v>48.571040000000004</v>
      </c>
      <c r="S78" s="13">
        <v>58.970959999999998</v>
      </c>
      <c r="T78" s="13">
        <v>34.723950000000002</v>
      </c>
      <c r="U78" s="13">
        <v>51.715220000000002</v>
      </c>
      <c r="V78" s="13">
        <v>70.165589999999995</v>
      </c>
      <c r="W78" s="19">
        <v>23.90645</v>
      </c>
      <c r="X78" s="13">
        <v>0</v>
      </c>
      <c r="Y78" s="19">
        <v>0</v>
      </c>
      <c r="Z78" s="13">
        <v>12.1173</v>
      </c>
      <c r="AA78" s="13">
        <v>15.843680000000001</v>
      </c>
      <c r="AB78" s="13">
        <v>28.419180000000001</v>
      </c>
      <c r="AC78" s="13">
        <v>34.809249999999999</v>
      </c>
      <c r="AD78" s="13">
        <v>53.225830000000002</v>
      </c>
      <c r="AE78" s="13">
        <v>83.127489999999995</v>
      </c>
      <c r="AF78" s="13">
        <v>25.974589999999999</v>
      </c>
      <c r="AG78" s="19">
        <v>20.176749999999998</v>
      </c>
      <c r="AH78" s="13">
        <v>18.157060000000001</v>
      </c>
      <c r="AI78" s="13">
        <v>0</v>
      </c>
      <c r="AJ78" s="13">
        <v>84.656080000000003</v>
      </c>
      <c r="AK78" s="13">
        <v>34.399720000000002</v>
      </c>
      <c r="AL78" s="13">
        <v>18.724250000000001</v>
      </c>
      <c r="AM78" s="13">
        <v>0</v>
      </c>
      <c r="AN78" s="13">
        <v>0</v>
      </c>
      <c r="AO78" s="13">
        <v>0</v>
      </c>
      <c r="AP78" s="19">
        <v>0</v>
      </c>
      <c r="AQ78" s="13">
        <v>38.693359999999998</v>
      </c>
      <c r="AR78" s="13">
        <v>76.143619999999999</v>
      </c>
      <c r="AS78" s="13">
        <v>32.254939999999998</v>
      </c>
      <c r="AT78" s="13">
        <v>15.6912</v>
      </c>
      <c r="AU78" s="13"/>
      <c r="AV78" s="13">
        <v>19.083970000000001</v>
      </c>
      <c r="AW78" s="13">
        <v>0</v>
      </c>
      <c r="AX78" s="13">
        <v>9.8241479999999992</v>
      </c>
      <c r="AY78" s="13">
        <v>0</v>
      </c>
      <c r="AZ78" s="13">
        <v>68.516620000000003</v>
      </c>
      <c r="BA78" s="13">
        <v>42.900039999999997</v>
      </c>
      <c r="BB78" s="13">
        <v>0</v>
      </c>
      <c r="BC78" s="13">
        <v>79.508489999999995</v>
      </c>
      <c r="BD78" s="13">
        <v>73.878630000000001</v>
      </c>
      <c r="BE78" s="13">
        <v>84.656080000000003</v>
      </c>
      <c r="BF78" s="13">
        <v>34.399720000000002</v>
      </c>
      <c r="BG78" s="13">
        <v>24.881810000000002</v>
      </c>
      <c r="BH78" s="13">
        <v>18.724250000000001</v>
      </c>
      <c r="BI78" s="13">
        <v>52.155769999999997</v>
      </c>
      <c r="BJ78" s="13">
        <v>31.575620000000001</v>
      </c>
      <c r="BK78" s="13">
        <v>0</v>
      </c>
      <c r="BL78" s="13">
        <v>52.458030000000001</v>
      </c>
      <c r="BM78" s="13">
        <v>0</v>
      </c>
      <c r="BN78" s="13">
        <v>19.491910000000001</v>
      </c>
      <c r="BO78" s="13">
        <v>44.773249999999997</v>
      </c>
      <c r="BP78" s="13">
        <v>19.217459999999999</v>
      </c>
      <c r="BQ78" s="13">
        <v>6.1858219999999999</v>
      </c>
      <c r="BR78" s="13">
        <v>6.1633279999999999</v>
      </c>
    </row>
    <row r="79" spans="1:70" x14ac:dyDescent="0.25">
      <c r="A79" s="5" t="s">
        <v>114</v>
      </c>
      <c r="B79" s="6" t="s">
        <v>153</v>
      </c>
      <c r="C79" s="6" t="s">
        <v>115</v>
      </c>
      <c r="D79" s="13">
        <v>2544.5620308013972</v>
      </c>
      <c r="E79" s="13">
        <v>2418.5336048879835</v>
      </c>
      <c r="F79" s="13">
        <v>2418.5336048879835</v>
      </c>
      <c r="G79" s="13">
        <v>1884.5974872033503</v>
      </c>
      <c r="H79" s="13">
        <v>1884.5974872033503</v>
      </c>
      <c r="I79" s="13">
        <v>2169.0013556258473</v>
      </c>
      <c r="J79" s="13">
        <v>2169.0013556258473</v>
      </c>
      <c r="K79" s="19">
        <v>2783.9892665474058</v>
      </c>
      <c r="L79" s="13">
        <v>2214.3836958651773</v>
      </c>
      <c r="M79" s="13">
        <v>4000</v>
      </c>
      <c r="N79" s="13">
        <v>3525.2960172228204</v>
      </c>
      <c r="O79" s="19">
        <v>2841.8803418803418</v>
      </c>
      <c r="P79" s="13">
        <v>3409.090909090909</v>
      </c>
      <c r="Q79" s="13">
        <v>2755.9055118110236</v>
      </c>
      <c r="R79" s="19">
        <v>2904.5204900718209</v>
      </c>
      <c r="S79" s="13">
        <v>1973.6842105263156</v>
      </c>
      <c r="T79" s="13">
        <v>2030.5980528511823</v>
      </c>
      <c r="U79" s="13">
        <v>4239.2566782810682</v>
      </c>
      <c r="V79" s="13">
        <v>2504.9439683586024</v>
      </c>
      <c r="W79" s="19">
        <v>2235.3354957208176</v>
      </c>
      <c r="X79" s="19">
        <f>6/184*100000</f>
        <v>3260.869565217391</v>
      </c>
      <c r="Y79" s="13">
        <v>0</v>
      </c>
      <c r="Z79" s="13">
        <v>2597.4025974025976</v>
      </c>
      <c r="AA79" s="13">
        <v>1930.3688383316096</v>
      </c>
      <c r="AB79" s="13">
        <v>2123.2002915983235</v>
      </c>
      <c r="AC79" s="13">
        <v>2664.9746192893399</v>
      </c>
      <c r="AD79" s="13">
        <v>2790.5333804309435</v>
      </c>
      <c r="AE79" s="13">
        <v>2499.5806072806577</v>
      </c>
      <c r="AF79" s="13">
        <v>3002.1967293141324</v>
      </c>
      <c r="AG79" s="19">
        <v>2812.3744475693052</v>
      </c>
      <c r="AH79" s="13">
        <v>2680.9181706676009</v>
      </c>
      <c r="AI79" s="13">
        <v>4387.5685557586839</v>
      </c>
      <c r="AJ79" s="13">
        <v>2540.8348457350271</v>
      </c>
      <c r="AK79" s="13">
        <v>2308.4025854108959</v>
      </c>
      <c r="AL79" s="13">
        <v>2268.6567164179105</v>
      </c>
      <c r="AM79" s="13">
        <v>1958.7628865979382</v>
      </c>
      <c r="AN79" s="19">
        <f>24/500*100000</f>
        <v>4800</v>
      </c>
      <c r="AO79" s="19">
        <f>5/217*100000</f>
        <v>2304.147465437788</v>
      </c>
      <c r="AP79" s="19">
        <f>10/97*100000</f>
        <v>10309.278350515464</v>
      </c>
      <c r="AQ79" s="13">
        <v>2505.5411005107449</v>
      </c>
      <c r="AR79" s="13">
        <v>2705.7497181510707</v>
      </c>
      <c r="AS79" s="13">
        <v>2319.0159306311757</v>
      </c>
      <c r="AT79" s="13">
        <v>2647.8055857816466</v>
      </c>
      <c r="AU79" s="13"/>
      <c r="AV79" s="13">
        <v>1683.5016835016834</v>
      </c>
      <c r="AW79" s="13">
        <v>1344.5378151260504</v>
      </c>
      <c r="AX79" s="13">
        <v>688.46815834767642</v>
      </c>
      <c r="AY79" s="13">
        <v>1114.8272017837237</v>
      </c>
      <c r="AZ79" s="13">
        <v>1198.6301369863013</v>
      </c>
      <c r="BA79" s="13">
        <v>2884.6153846153848</v>
      </c>
      <c r="BB79" s="13">
        <v>1589.7047691143075</v>
      </c>
      <c r="BC79" s="13">
        <v>2418.9397838394239</v>
      </c>
      <c r="BD79" s="13">
        <v>3768.9672050905529</v>
      </c>
      <c r="BE79" s="13">
        <v>2540.8348457350271</v>
      </c>
      <c r="BF79" s="13">
        <v>2308.4025854108959</v>
      </c>
      <c r="BG79" s="13">
        <v>3075.2916224814421</v>
      </c>
      <c r="BH79" s="13">
        <v>2268.6567164179105</v>
      </c>
      <c r="BI79" s="13">
        <v>2243.3132010353752</v>
      </c>
      <c r="BJ79" s="13">
        <v>4415.4228855721394</v>
      </c>
      <c r="BK79" s="13">
        <v>1958.7628865979382</v>
      </c>
      <c r="BL79" s="13">
        <v>3932.2033898305081</v>
      </c>
      <c r="BM79" s="13">
        <v>3178.5863655374324</v>
      </c>
      <c r="BN79" s="13">
        <v>3508.0478745356995</v>
      </c>
      <c r="BO79" s="13">
        <v>2427.7811923786112</v>
      </c>
      <c r="BP79" s="13">
        <v>1985.8897308596811</v>
      </c>
      <c r="BQ79" s="13">
        <v>1818.181818181818</v>
      </c>
      <c r="BR79" s="13">
        <v>1212.6865671641792</v>
      </c>
    </row>
    <row r="80" spans="1:70" x14ac:dyDescent="0.25">
      <c r="A80" s="21" t="s">
        <v>65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</row>
    <row r="81" spans="1:70" x14ac:dyDescent="0.25">
      <c r="A81" s="1" t="s">
        <v>91</v>
      </c>
      <c r="C81" s="4" t="s">
        <v>126</v>
      </c>
      <c r="D81" s="11">
        <v>6.5143199999999998E-2</v>
      </c>
      <c r="E81" s="11">
        <v>4.0651171544179916E-2</v>
      </c>
      <c r="F81" s="11">
        <v>4.0651171544179916E-2</v>
      </c>
      <c r="G81" s="11">
        <v>4.0955337127090881E-2</v>
      </c>
      <c r="H81" s="11">
        <v>4.0955337127090881E-2</v>
      </c>
      <c r="I81" s="11">
        <v>4.595131644311972E-2</v>
      </c>
      <c r="J81" s="11">
        <v>4.595131644311972E-2</v>
      </c>
      <c r="K81" s="11">
        <v>5.2299999999999999E-2</v>
      </c>
      <c r="L81" s="11">
        <v>4.5873081708834508E-2</v>
      </c>
      <c r="M81" s="11">
        <v>7.6492537313432835E-2</v>
      </c>
      <c r="N81" s="11">
        <v>5.8138588062861332E-2</v>
      </c>
      <c r="O81" s="11">
        <v>6.5600000000000006E-2</v>
      </c>
      <c r="P81" s="11">
        <v>0.13698241633579125</v>
      </c>
      <c r="Q81" s="11">
        <v>4.9936662444162942E-2</v>
      </c>
      <c r="R81" s="11">
        <v>7.85E-2</v>
      </c>
      <c r="S81" s="11">
        <v>4.8714144411473786E-2</v>
      </c>
      <c r="T81" s="11">
        <v>0.10008634900698642</v>
      </c>
      <c r="U81" s="11">
        <v>6.17814655603319E-2</v>
      </c>
      <c r="V81" s="11">
        <v>8.6852207293666023E-2</v>
      </c>
      <c r="W81" s="11">
        <v>5.5199999999999999E-2</v>
      </c>
      <c r="X81" s="11">
        <f>16/(98+106+89+55+51)</f>
        <v>4.0100250626566414E-2</v>
      </c>
      <c r="Y81" s="11">
        <v>0</v>
      </c>
      <c r="Z81" s="11">
        <v>3.6569468267581472E-2</v>
      </c>
      <c r="AA81" s="11">
        <v>8.7950310559006206E-2</v>
      </c>
      <c r="AB81" s="11">
        <v>6.747009951611431E-2</v>
      </c>
      <c r="AC81" s="11">
        <v>4.7939299879289535E-2</v>
      </c>
      <c r="AD81" s="7">
        <v>0.13125529999999999</v>
      </c>
      <c r="AE81" s="11">
        <v>0.22213476070528967</v>
      </c>
      <c r="AF81" s="11">
        <v>4.4539582394471984E-2</v>
      </c>
      <c r="AG81" s="11">
        <v>5.6500000000000002E-2</v>
      </c>
      <c r="AH81" s="11">
        <v>6.8588048651507139E-2</v>
      </c>
      <c r="AI81" s="11">
        <v>3.6059240180296201E-2</v>
      </c>
      <c r="AJ81" s="11">
        <v>2.9593094944512947E-2</v>
      </c>
      <c r="AK81" s="11">
        <v>4.9754299754299756E-2</v>
      </c>
      <c r="AL81" s="11">
        <v>4.943609022556391E-2</v>
      </c>
      <c r="AM81" s="11">
        <v>5.8410188844971456E-2</v>
      </c>
      <c r="AN81" s="11">
        <f>7/(12+19+48)</f>
        <v>8.8607594936708861E-2</v>
      </c>
      <c r="AO81" s="11">
        <f>15/(226+161+85+35+23)</f>
        <v>2.8301886792452831E-2</v>
      </c>
      <c r="AP81" s="11">
        <v>0</v>
      </c>
      <c r="AQ81" s="7">
        <v>5.1646299999999999E-2</v>
      </c>
      <c r="AR81" s="11">
        <v>4.6118590661701521E-2</v>
      </c>
      <c r="AS81" s="11">
        <v>4.6552551591745324E-2</v>
      </c>
      <c r="AT81" s="11">
        <v>6.4708386547467009E-2</v>
      </c>
      <c r="AU81" s="11"/>
      <c r="AV81" s="11">
        <v>8.5184143941523752E-2</v>
      </c>
      <c r="AW81" s="11">
        <v>6.0909791827293752E-2</v>
      </c>
      <c r="AX81" s="11">
        <v>4.8627995831886074E-2</v>
      </c>
      <c r="AY81" s="11">
        <v>4.6100241222192445E-2</v>
      </c>
      <c r="AZ81" s="11">
        <v>9.6908442330558855E-2</v>
      </c>
      <c r="BA81" s="11">
        <v>8.4455324357405145E-2</v>
      </c>
      <c r="BB81" s="11">
        <v>6.9717245845024825E-2</v>
      </c>
      <c r="BC81" s="11">
        <v>6.2068965517241378E-2</v>
      </c>
      <c r="BD81" s="11">
        <v>4.817109734159504E-2</v>
      </c>
      <c r="BE81" s="11">
        <v>2.9593094944512947E-2</v>
      </c>
      <c r="BF81" s="11">
        <v>4.9754299754299756E-2</v>
      </c>
      <c r="BG81" s="11">
        <v>1.0896483407627538E-2</v>
      </c>
      <c r="BH81" s="11">
        <v>4.943609022556391E-2</v>
      </c>
      <c r="BI81" s="11">
        <v>1.6101404590613225E-2</v>
      </c>
      <c r="BJ81" s="11">
        <v>3.4827713968136345E-2</v>
      </c>
      <c r="BK81" s="11">
        <v>5.8410188844971456E-2</v>
      </c>
      <c r="BL81" s="11">
        <v>2.3255813953488372E-2</v>
      </c>
      <c r="BM81" s="11">
        <v>1.8382978723404254E-2</v>
      </c>
      <c r="BN81" s="11">
        <v>4.9050806540107537E-2</v>
      </c>
      <c r="BO81" s="11">
        <v>8.572725051485218E-2</v>
      </c>
      <c r="BP81" s="11">
        <v>4.9447097260618245E-2</v>
      </c>
      <c r="BQ81" s="11">
        <v>5.6687427425314053E-2</v>
      </c>
      <c r="BR81" s="11">
        <v>1.9989310529128806E-2</v>
      </c>
    </row>
    <row r="82" spans="1:70" x14ac:dyDescent="0.25">
      <c r="A82" s="1" t="s">
        <v>92</v>
      </c>
      <c r="C82" s="4" t="s">
        <v>126</v>
      </c>
      <c r="D82" s="11">
        <v>2.6736699999999999E-2</v>
      </c>
      <c r="E82" s="11">
        <v>4.0530931500355534E-2</v>
      </c>
      <c r="F82" s="11">
        <v>4.0530931500355534E-2</v>
      </c>
      <c r="G82" s="11">
        <v>2.131686422950493E-2</v>
      </c>
      <c r="H82" s="11">
        <v>2.131686422950493E-2</v>
      </c>
      <c r="I82" s="11">
        <v>8.9869281045751627E-3</v>
      </c>
      <c r="J82" s="11">
        <v>8.9869281045751627E-3</v>
      </c>
      <c r="K82" s="11">
        <v>1.4500000000000001E-2</v>
      </c>
      <c r="L82" s="11">
        <v>1.7889087656529516E-2</v>
      </c>
      <c r="M82" s="11">
        <v>1.3636363636363636E-2</v>
      </c>
      <c r="N82" s="11">
        <v>1.0769575947947049E-2</v>
      </c>
      <c r="O82" s="11">
        <v>1.54E-2</v>
      </c>
      <c r="P82" s="11">
        <v>3.3421284080914687E-2</v>
      </c>
      <c r="Q82" s="11">
        <v>1.1449601308525863E-2</v>
      </c>
      <c r="R82" s="11">
        <v>3.3099999999999997E-2</v>
      </c>
      <c r="S82" s="11">
        <v>4.4334975369458129E-2</v>
      </c>
      <c r="T82" s="11">
        <v>1.9679874048806088E-2</v>
      </c>
      <c r="U82" s="11">
        <v>4.6558704453441298E-2</v>
      </c>
      <c r="V82" s="11">
        <v>2.7570789865871834E-2</v>
      </c>
      <c r="W82" s="11">
        <v>1.9300000000000001E-2</v>
      </c>
      <c r="X82" s="11">
        <f>14/153</f>
        <v>9.1503267973856203E-2</v>
      </c>
      <c r="Y82" s="11">
        <v>0</v>
      </c>
      <c r="Z82" s="11">
        <v>1.3998682476943299E-2</v>
      </c>
      <c r="AA82" s="11">
        <v>1.9196766860318262E-2</v>
      </c>
      <c r="AB82" s="11">
        <v>2.3021231595216789E-2</v>
      </c>
      <c r="AC82" s="11">
        <v>2.0036429872495445E-2</v>
      </c>
      <c r="AD82" s="7">
        <v>3.4548000000000002E-2</v>
      </c>
      <c r="AE82" s="11">
        <v>5.3019563368301673E-2</v>
      </c>
      <c r="AF82" s="11">
        <v>1.279768528822613E-2</v>
      </c>
      <c r="AG82" s="11">
        <v>3.2000000000000001E-2</v>
      </c>
      <c r="AH82" s="11">
        <v>4.9406635989343667E-2</v>
      </c>
      <c r="AI82" s="11">
        <v>8.9722675367047301E-3</v>
      </c>
      <c r="AJ82" s="11">
        <v>1.0879419764279238E-2</v>
      </c>
      <c r="AK82" s="11">
        <v>5.3598774885145481E-3</v>
      </c>
      <c r="AL82" s="11">
        <v>3.5044824775876122E-2</v>
      </c>
      <c r="AM82" s="11">
        <v>2.9339853300733498E-3</v>
      </c>
      <c r="AN82" s="11">
        <v>0</v>
      </c>
      <c r="AO82" s="11">
        <v>0</v>
      </c>
      <c r="AP82" s="11">
        <v>0</v>
      </c>
      <c r="AQ82" s="7">
        <v>2.55407E-2</v>
      </c>
      <c r="AR82" s="11">
        <v>9.6914052537617947E-3</v>
      </c>
      <c r="AS82" s="11">
        <v>2.6275545669400806E-2</v>
      </c>
      <c r="AT82" s="11">
        <v>3.8263593645110762E-2</v>
      </c>
      <c r="AU82" s="11"/>
      <c r="AV82" s="11">
        <v>4.0404040404040407E-2</v>
      </c>
      <c r="AW82" s="11">
        <v>1.6632016632016633E-2</v>
      </c>
      <c r="AX82" s="11">
        <v>3.3597583993959984E-2</v>
      </c>
      <c r="AY82" s="11">
        <v>3.5481535119478637E-2</v>
      </c>
      <c r="AZ82" s="11">
        <v>2.2970903522205207E-2</v>
      </c>
      <c r="BA82" s="11">
        <v>5.6750857499220458E-2</v>
      </c>
      <c r="BB82" s="11">
        <v>5.4765100671140939E-2</v>
      </c>
      <c r="BC82" s="11">
        <v>2.6911716442402363E-2</v>
      </c>
      <c r="BD82" s="11">
        <v>1.1527377521613832E-2</v>
      </c>
      <c r="BE82" s="11">
        <v>1.0879419764279238E-2</v>
      </c>
      <c r="BF82" s="11">
        <v>5.3598774885145481E-3</v>
      </c>
      <c r="BG82" s="11">
        <v>0</v>
      </c>
      <c r="BH82" s="11">
        <v>3.5044824775876122E-2</v>
      </c>
      <c r="BI82" s="11">
        <v>1.5615615615615615E-2</v>
      </c>
      <c r="BJ82" s="11">
        <v>3.3667334669338675E-2</v>
      </c>
      <c r="BK82" s="11">
        <v>2.9339853300733498E-3</v>
      </c>
      <c r="BL82" s="11">
        <v>8.6283844094019631E-3</v>
      </c>
      <c r="BM82" s="11">
        <v>1.7649591046061126E-2</v>
      </c>
      <c r="BN82" s="11">
        <v>2.717391304347826E-2</v>
      </c>
      <c r="BO82" s="11">
        <v>2.3387790197764404E-2</v>
      </c>
      <c r="BP82" s="11">
        <v>2.045417941697536E-2</v>
      </c>
      <c r="BQ82" s="11">
        <v>3.840279293039494E-2</v>
      </c>
      <c r="BR82" s="11">
        <v>3.4913245873889123E-2</v>
      </c>
    </row>
    <row r="83" spans="1:70" x14ac:dyDescent="0.25">
      <c r="A83" s="1" t="s">
        <v>93</v>
      </c>
      <c r="C83" s="4" t="s">
        <v>155</v>
      </c>
      <c r="D83" s="7">
        <v>6.9370699999999993E-2</v>
      </c>
      <c r="E83" s="7">
        <v>3.9804300000000001E-2</v>
      </c>
      <c r="F83" s="7">
        <v>3.9804300000000001E-2</v>
      </c>
      <c r="G83" s="7">
        <v>4.22487E-2</v>
      </c>
      <c r="H83" s="7">
        <v>4.22487E-2</v>
      </c>
      <c r="I83" s="7">
        <v>4.5702899999999998E-2</v>
      </c>
      <c r="J83" s="7">
        <v>4.5702899999999998E-2</v>
      </c>
      <c r="K83" s="7">
        <v>5.9400000000000001E-2</v>
      </c>
      <c r="L83" s="7">
        <v>5.3504799999999998E-2</v>
      </c>
      <c r="M83" s="7">
        <v>3.9179100000000001E-2</v>
      </c>
      <c r="N83" s="7">
        <v>6.6688399999999995E-2</v>
      </c>
      <c r="O83" s="7">
        <v>4.9399999999999999E-2</v>
      </c>
      <c r="P83" s="7">
        <v>0.1256381</v>
      </c>
      <c r="Q83" s="7">
        <v>3.2602199999999998E-2</v>
      </c>
      <c r="R83" s="7">
        <v>7.0300000000000001E-2</v>
      </c>
      <c r="S83" s="7">
        <v>6.6518300000000002E-2</v>
      </c>
      <c r="T83" s="7">
        <v>7.3710700000000004E-2</v>
      </c>
      <c r="U83" s="7">
        <v>7.3577900000000002E-2</v>
      </c>
      <c r="V83" s="7">
        <v>5.6141999999999997E-2</v>
      </c>
      <c r="W83" s="7">
        <v>5.1200000000000002E-2</v>
      </c>
      <c r="X83" s="8">
        <v>4.4999999999999998E-2</v>
      </c>
      <c r="Y83" s="11">
        <v>0</v>
      </c>
      <c r="Z83" s="7">
        <v>3.4442500000000001E-2</v>
      </c>
      <c r="AA83" s="7">
        <v>6.3353999999999994E-2</v>
      </c>
      <c r="AB83" s="7">
        <v>5.6088100000000002E-2</v>
      </c>
      <c r="AC83" s="7">
        <v>6.5471100000000004E-2</v>
      </c>
      <c r="AD83" s="7">
        <v>0.1186294</v>
      </c>
      <c r="AE83" s="7">
        <v>0.17191439999999999</v>
      </c>
      <c r="AF83" s="7">
        <v>6.7785799999999993E-2</v>
      </c>
      <c r="AG83" s="7">
        <v>4.6300000000000001E-2</v>
      </c>
      <c r="AH83" s="7">
        <v>4.8016900000000001E-2</v>
      </c>
      <c r="AI83" s="7">
        <v>2.06053E-2</v>
      </c>
      <c r="AJ83" s="7">
        <v>6.32963E-2</v>
      </c>
      <c r="AK83" s="7">
        <v>2.3955799999999999E-2</v>
      </c>
      <c r="AL83" s="7">
        <v>6.3627799999999998E-2</v>
      </c>
      <c r="AM83" s="7">
        <v>2.9205100000000001E-2</v>
      </c>
      <c r="AN83" s="7">
        <v>0</v>
      </c>
      <c r="AO83" s="7">
        <v>0</v>
      </c>
      <c r="AP83" s="7">
        <v>0</v>
      </c>
      <c r="AQ83" s="7">
        <v>8.2643800000000003E-2</v>
      </c>
      <c r="AR83" s="7">
        <v>0.10531840000000001</v>
      </c>
      <c r="AS83" s="7">
        <v>5.5671100000000001E-2</v>
      </c>
      <c r="AT83" s="7">
        <v>0.10549169999999999</v>
      </c>
      <c r="AU83" s="7"/>
      <c r="AV83" s="7">
        <v>8.0404799999999998E-2</v>
      </c>
      <c r="AW83" s="7">
        <v>3.5852000000000002E-2</v>
      </c>
      <c r="AX83" s="7">
        <v>5.26224E-2</v>
      </c>
      <c r="AY83" s="7">
        <v>4.5832199999999997E-2</v>
      </c>
      <c r="AZ83" s="7">
        <v>7.1938199999999994E-2</v>
      </c>
      <c r="BA83" s="7">
        <v>5.2754000000000002E-2</v>
      </c>
      <c r="BB83" s="7">
        <v>8.5797499999999999E-2</v>
      </c>
      <c r="BC83" s="7">
        <v>4.7597500000000001E-2</v>
      </c>
      <c r="BD83" s="7">
        <v>6.9358400000000001E-2</v>
      </c>
      <c r="BE83" s="7">
        <v>6.32963E-2</v>
      </c>
      <c r="BF83" s="7">
        <v>2.3955799999999999E-2</v>
      </c>
      <c r="BG83" s="7">
        <v>5.9435E-3</v>
      </c>
      <c r="BH83" s="7">
        <v>6.3627799999999998E-2</v>
      </c>
      <c r="BI83" s="7">
        <v>1.54162E-2</v>
      </c>
      <c r="BJ83" s="7">
        <v>2.44535E-2</v>
      </c>
      <c r="BK83" s="7">
        <v>2.9205100000000001E-2</v>
      </c>
      <c r="BL83" s="7">
        <v>2.32558E-2</v>
      </c>
      <c r="BM83" s="7">
        <v>4.6297900000000003E-2</v>
      </c>
      <c r="BN83" s="7">
        <v>4.1808400000000003E-2</v>
      </c>
      <c r="BO83" s="7">
        <v>0.15839990000000001</v>
      </c>
      <c r="BP83" s="7">
        <v>7.4139200000000002E-2</v>
      </c>
      <c r="BQ83" s="7">
        <v>6.2599000000000002E-2</v>
      </c>
      <c r="BR83" s="7">
        <v>5.6012800000000001E-2</v>
      </c>
    </row>
    <row r="84" spans="1:70" x14ac:dyDescent="0.25">
      <c r="A84" s="1" t="s">
        <v>94</v>
      </c>
      <c r="C84" s="4" t="s">
        <v>155</v>
      </c>
      <c r="D84" s="7">
        <v>0.20549400000000001</v>
      </c>
      <c r="E84" s="7">
        <v>0.12562219999999999</v>
      </c>
      <c r="F84" s="7">
        <v>0.12562219999999999</v>
      </c>
      <c r="G84" s="7">
        <v>9.8814600000000002E-2</v>
      </c>
      <c r="H84" s="7">
        <v>9.8814600000000002E-2</v>
      </c>
      <c r="I84" s="7">
        <v>0.16217319999999999</v>
      </c>
      <c r="J84" s="7">
        <v>0.16217319999999999</v>
      </c>
      <c r="K84" s="7">
        <v>0.18720000000000001</v>
      </c>
      <c r="L84" s="7">
        <v>0.16935</v>
      </c>
      <c r="M84" s="7">
        <v>0.27272730000000001</v>
      </c>
      <c r="N84" s="7">
        <v>0.20282700000000001</v>
      </c>
      <c r="O84" s="7">
        <v>0.19570000000000001</v>
      </c>
      <c r="P84" s="7">
        <v>0.56200530000000004</v>
      </c>
      <c r="Q84" s="7">
        <v>0.1151094</v>
      </c>
      <c r="R84" s="7">
        <v>0.1898</v>
      </c>
      <c r="S84" s="7">
        <v>0.26984130000000001</v>
      </c>
      <c r="T84" s="7">
        <v>0.22408819999999999</v>
      </c>
      <c r="U84" s="7">
        <v>0.12930159999999999</v>
      </c>
      <c r="V84" s="7">
        <v>0.16467960000000001</v>
      </c>
      <c r="W84" s="7">
        <v>0.14760000000000001</v>
      </c>
      <c r="X84" s="7">
        <v>0</v>
      </c>
      <c r="Y84" s="11">
        <v>0</v>
      </c>
      <c r="Z84" s="7">
        <v>9.1732499999999995E-2</v>
      </c>
      <c r="AA84" s="7">
        <v>0.20030310000000001</v>
      </c>
      <c r="AB84" s="7">
        <v>0.1753844</v>
      </c>
      <c r="AC84" s="7">
        <v>0.14936250000000001</v>
      </c>
      <c r="AD84" s="7">
        <v>0.39985690000000002</v>
      </c>
      <c r="AE84" s="7">
        <v>0.57263019999999998</v>
      </c>
      <c r="AF84" s="7">
        <v>0.1964166</v>
      </c>
      <c r="AG84" s="7">
        <v>0.1512</v>
      </c>
      <c r="AH84" s="7">
        <v>0.13938</v>
      </c>
      <c r="AI84" s="7">
        <v>4.48613E-2</v>
      </c>
      <c r="AJ84" s="7">
        <v>0.16319130000000001</v>
      </c>
      <c r="AK84" s="7">
        <v>9.7243499999999997E-2</v>
      </c>
      <c r="AL84" s="7">
        <v>0.23852209999999999</v>
      </c>
      <c r="AM84" s="7">
        <v>0.1545232</v>
      </c>
      <c r="AN84" s="7">
        <v>0</v>
      </c>
      <c r="AO84" s="7">
        <v>0</v>
      </c>
      <c r="AP84" s="7">
        <v>0</v>
      </c>
      <c r="AQ84" s="7">
        <v>0.22441120000000001</v>
      </c>
      <c r="AR84" s="7">
        <v>0.26498339999999998</v>
      </c>
      <c r="AS84" s="7">
        <v>0.14694840000000001</v>
      </c>
      <c r="AT84" s="7">
        <v>0.31349300000000002</v>
      </c>
      <c r="AU84" s="7"/>
      <c r="AV84" s="7">
        <v>0.31680439999999999</v>
      </c>
      <c r="AW84" s="7">
        <v>0.22037419999999999</v>
      </c>
      <c r="AX84" s="7">
        <v>0.197433</v>
      </c>
      <c r="AY84" s="7">
        <v>0.13685729999999999</v>
      </c>
      <c r="AZ84" s="7">
        <v>0.21439510000000001</v>
      </c>
      <c r="BA84" s="7">
        <v>0.2279389</v>
      </c>
      <c r="BB84" s="7">
        <v>0.30174499999999999</v>
      </c>
      <c r="BC84" s="7">
        <v>0.1361995</v>
      </c>
      <c r="BD84" s="7">
        <v>0.13874020000000001</v>
      </c>
      <c r="BE84" s="7">
        <v>0.16319130000000001</v>
      </c>
      <c r="BF84" s="7">
        <v>9.7243499999999997E-2</v>
      </c>
      <c r="BG84" s="7">
        <v>5.59242E-2</v>
      </c>
      <c r="BH84" s="7">
        <v>0.23852209999999999</v>
      </c>
      <c r="BI84" s="7">
        <v>4.6246200000000001E-2</v>
      </c>
      <c r="BJ84" s="7">
        <v>3.8877799999999997E-2</v>
      </c>
      <c r="BK84" s="7">
        <v>0.1545232</v>
      </c>
      <c r="BL84" s="7">
        <v>6.9622100000000006E-2</v>
      </c>
      <c r="BM84" s="7">
        <v>0.1205338</v>
      </c>
      <c r="BN84" s="7">
        <v>0.13750000000000001</v>
      </c>
      <c r="BO84" s="7">
        <v>0.4366294</v>
      </c>
      <c r="BP84" s="7">
        <v>0.18795300000000001</v>
      </c>
      <c r="BQ84" s="7">
        <v>0.15557489999999999</v>
      </c>
      <c r="BR84" s="7">
        <v>0.1146847</v>
      </c>
    </row>
    <row r="85" spans="1:70" x14ac:dyDescent="0.25">
      <c r="A85" s="1" t="s">
        <v>165</v>
      </c>
      <c r="B85" s="6" t="s">
        <v>167</v>
      </c>
      <c r="C85" s="6" t="s">
        <v>164</v>
      </c>
      <c r="D85" s="6">
        <v>66403</v>
      </c>
    </row>
    <row r="86" spans="1:70" s="4" customFormat="1" x14ac:dyDescent="0.25">
      <c r="A86" s="5" t="s">
        <v>66</v>
      </c>
      <c r="B86" s="4" t="s">
        <v>182</v>
      </c>
      <c r="C86" s="4" t="s">
        <v>190</v>
      </c>
      <c r="D86" s="17">
        <v>19925.562829999999</v>
      </c>
      <c r="E86" s="17">
        <v>20299.95</v>
      </c>
      <c r="F86" s="17">
        <v>20299.95</v>
      </c>
      <c r="G86" s="17">
        <v>13071.69</v>
      </c>
      <c r="H86" s="17">
        <v>13071.69</v>
      </c>
      <c r="I86" s="17">
        <v>20182.72</v>
      </c>
      <c r="J86" s="17">
        <v>20182.72</v>
      </c>
      <c r="K86" s="17">
        <v>20950.77</v>
      </c>
      <c r="L86" s="44">
        <v>20634.560000000001</v>
      </c>
      <c r="M86" s="44">
        <v>16231.55</v>
      </c>
      <c r="N86" s="44">
        <v>21496.15</v>
      </c>
      <c r="O86" s="17">
        <v>21173.7</v>
      </c>
      <c r="P86" s="44">
        <v>31899.98</v>
      </c>
      <c r="Q86" s="44">
        <v>18812.29</v>
      </c>
      <c r="R86" s="17">
        <v>27092.93</v>
      </c>
      <c r="S86" s="44">
        <v>28571.43</v>
      </c>
      <c r="T86" s="44">
        <v>29168.11</v>
      </c>
      <c r="U86" s="44">
        <v>23880.94</v>
      </c>
      <c r="V86" s="44">
        <v>27659.279999999999</v>
      </c>
      <c r="W86" s="17">
        <v>23716.52</v>
      </c>
      <c r="X86" s="44">
        <v>50000</v>
      </c>
      <c r="Y86" s="17">
        <v>0</v>
      </c>
      <c r="Z86" s="44">
        <v>30151.87</v>
      </c>
      <c r="AA86" s="44">
        <v>25756.54</v>
      </c>
      <c r="AB86" s="44">
        <v>25761.99</v>
      </c>
      <c r="AC86" s="44">
        <v>18347.95</v>
      </c>
      <c r="AD86" s="17">
        <v>34364.629999999997</v>
      </c>
      <c r="AE86" s="44">
        <v>43466.18</v>
      </c>
      <c r="AF86" s="44">
        <v>26069.83</v>
      </c>
      <c r="AG86" s="17">
        <v>15990.95</v>
      </c>
      <c r="AH86" s="44">
        <v>16262.67</v>
      </c>
      <c r="AI86" s="44">
        <v>15333.58</v>
      </c>
      <c r="AJ86" s="44">
        <v>11322.75</v>
      </c>
      <c r="AK86" s="44">
        <v>16993.46</v>
      </c>
      <c r="AL86" s="44">
        <v>17569.59</v>
      </c>
      <c r="AM86" s="44">
        <v>14163.03</v>
      </c>
      <c r="AN86" s="44">
        <v>20477.815699658702</v>
      </c>
      <c r="AO86" s="44">
        <v>12815.533980582524</v>
      </c>
      <c r="AP86" s="17" t="s">
        <v>194</v>
      </c>
      <c r="AQ86" s="44">
        <v>22900.51</v>
      </c>
      <c r="AR86" s="44">
        <v>24934.11</v>
      </c>
      <c r="AS86" s="44">
        <v>18988.48</v>
      </c>
      <c r="AT86" s="44">
        <v>27428.21</v>
      </c>
      <c r="AU86" s="17"/>
      <c r="AV86" s="44">
        <v>9732.8240000000005</v>
      </c>
      <c r="AW86" s="44">
        <v>22500.6</v>
      </c>
      <c r="AX86" s="44">
        <v>12800.86</v>
      </c>
      <c r="AY86" s="44">
        <v>10317.86</v>
      </c>
      <c r="AZ86" s="44">
        <v>12470.02</v>
      </c>
      <c r="BA86" s="44">
        <v>31774.63</v>
      </c>
      <c r="BB86" s="44">
        <v>29891.37</v>
      </c>
      <c r="BC86" s="44">
        <v>20086.740000000002</v>
      </c>
      <c r="BD86" s="44">
        <v>22944.59</v>
      </c>
      <c r="BE86" s="44">
        <v>11322.75</v>
      </c>
      <c r="BF86" s="44">
        <v>16993.46</v>
      </c>
      <c r="BG86" s="44">
        <v>16919.63</v>
      </c>
      <c r="BH86" s="44">
        <v>17569.59</v>
      </c>
      <c r="BI86" s="44">
        <v>15246.87</v>
      </c>
      <c r="BJ86" s="44">
        <v>15777.29</v>
      </c>
      <c r="BK86" s="44">
        <v>14163.03</v>
      </c>
      <c r="BL86" s="44">
        <v>18000.599999999999</v>
      </c>
      <c r="BM86" s="44">
        <v>10955.56</v>
      </c>
      <c r="BN86" s="44">
        <v>22747.06</v>
      </c>
      <c r="BO86" s="44">
        <v>4106.3469999999998</v>
      </c>
      <c r="BP86" s="17" t="s">
        <v>194</v>
      </c>
      <c r="BQ86" s="17" t="s">
        <v>194</v>
      </c>
      <c r="BR86" s="17" t="s">
        <v>194</v>
      </c>
    </row>
    <row r="87" spans="1:70" s="4" customFormat="1" x14ac:dyDescent="0.25">
      <c r="A87" s="5" t="s">
        <v>188</v>
      </c>
      <c r="B87" s="4" t="s">
        <v>189</v>
      </c>
      <c r="C87" s="4" t="s">
        <v>190</v>
      </c>
      <c r="D87" s="17">
        <v>385.13357530000002</v>
      </c>
      <c r="E87" s="17">
        <v>430.78230000000002</v>
      </c>
      <c r="F87" s="17">
        <v>430.78230000000002</v>
      </c>
      <c r="G87" s="17">
        <v>235.92439999999999</v>
      </c>
      <c r="H87" s="17">
        <v>235.92439999999999</v>
      </c>
      <c r="I87" s="17">
        <v>406.04289999999997</v>
      </c>
      <c r="J87" s="17">
        <v>406.04289999999997</v>
      </c>
      <c r="K87" s="17">
        <v>256.83949999999999</v>
      </c>
      <c r="L87" s="44">
        <v>211.52109999999999</v>
      </c>
      <c r="M87" s="44">
        <v>227.01480000000001</v>
      </c>
      <c r="N87" s="44">
        <v>307.22710000000001</v>
      </c>
      <c r="O87" s="17">
        <v>451.15870000000001</v>
      </c>
      <c r="P87" s="44">
        <v>1041.864</v>
      </c>
      <c r="Q87" s="44">
        <v>321.11430000000001</v>
      </c>
      <c r="R87" s="17">
        <v>592.56669999999997</v>
      </c>
      <c r="S87" s="44">
        <v>545.48130000000003</v>
      </c>
      <c r="T87" s="44">
        <v>783.76900000000001</v>
      </c>
      <c r="U87" s="44">
        <v>362.00659999999999</v>
      </c>
      <c r="V87" s="44">
        <v>659.5566</v>
      </c>
      <c r="W87" s="17">
        <v>309.45569999999998</v>
      </c>
      <c r="X87" s="44">
        <v>543.47829999999999</v>
      </c>
      <c r="Y87" s="17">
        <v>0</v>
      </c>
      <c r="Z87" s="44">
        <v>331.20609999999999</v>
      </c>
      <c r="AA87" s="44">
        <v>332.71719999999999</v>
      </c>
      <c r="AB87" s="44">
        <v>392.54</v>
      </c>
      <c r="AC87" s="44">
        <v>240.18379999999999</v>
      </c>
      <c r="AD87" s="17">
        <v>1082.636</v>
      </c>
      <c r="AE87" s="44">
        <v>1493.92</v>
      </c>
      <c r="AF87" s="44">
        <v>707.80759999999998</v>
      </c>
      <c r="AG87" s="17">
        <v>238.0856</v>
      </c>
      <c r="AH87" s="44">
        <v>296.56529999999998</v>
      </c>
      <c r="AI87" s="44">
        <v>129.0085</v>
      </c>
      <c r="AJ87" s="44">
        <v>190.47620000000001</v>
      </c>
      <c r="AK87" s="44">
        <v>171.99860000000001</v>
      </c>
      <c r="AL87" s="44">
        <v>249.6567</v>
      </c>
      <c r="AM87" s="44">
        <v>145.3296</v>
      </c>
      <c r="AN87" s="17">
        <v>0</v>
      </c>
      <c r="AO87" s="44">
        <v>97.087379999999996</v>
      </c>
      <c r="AP87" s="44">
        <v>793.6508</v>
      </c>
      <c r="AQ87" s="44">
        <v>382.46890000000002</v>
      </c>
      <c r="AR87" s="44">
        <v>392.4325</v>
      </c>
      <c r="AS87" s="44">
        <v>312.87299999999999</v>
      </c>
      <c r="AT87" s="44">
        <v>486.4271</v>
      </c>
      <c r="AU87" s="17"/>
      <c r="AV87" s="44">
        <v>95.419849999999997</v>
      </c>
      <c r="AW87" s="44">
        <v>192.72460000000001</v>
      </c>
      <c r="AX87" s="44">
        <v>147.3622</v>
      </c>
      <c r="AY87" s="44">
        <v>49.925109999999997</v>
      </c>
      <c r="AZ87" s="44">
        <v>34.258310000000002</v>
      </c>
      <c r="BA87" s="44">
        <v>586.30060000000003</v>
      </c>
      <c r="BB87" s="44">
        <v>447.28429999999997</v>
      </c>
      <c r="BC87" s="44">
        <v>281.89370000000002</v>
      </c>
      <c r="BD87" s="44">
        <v>379.94720000000001</v>
      </c>
      <c r="BE87" s="44">
        <v>190.47620000000001</v>
      </c>
      <c r="BF87" s="44">
        <v>171.99860000000001</v>
      </c>
      <c r="BG87" s="44">
        <v>323.46359999999999</v>
      </c>
      <c r="BH87" s="44">
        <v>249.6567</v>
      </c>
      <c r="BI87" s="44">
        <v>17.385259999999999</v>
      </c>
      <c r="BJ87" s="44">
        <v>136.82769999999999</v>
      </c>
      <c r="BK87" s="44">
        <v>145.3296</v>
      </c>
      <c r="BL87" s="44">
        <v>194.8441</v>
      </c>
      <c r="BM87" s="44">
        <v>169.12520000000001</v>
      </c>
      <c r="BN87" s="44">
        <v>578.26</v>
      </c>
      <c r="BO87" s="44">
        <v>55.43356</v>
      </c>
      <c r="BP87" s="44">
        <v>96.087329999999994</v>
      </c>
      <c r="BQ87" s="44">
        <v>148.4597</v>
      </c>
      <c r="BR87" s="44">
        <v>36.979970000000002</v>
      </c>
    </row>
    <row r="88" spans="1:70" x14ac:dyDescent="0.25">
      <c r="A88" s="21" t="s">
        <v>67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</row>
    <row r="89" spans="1:70" x14ac:dyDescent="0.25">
      <c r="A89" s="1" t="s">
        <v>68</v>
      </c>
      <c r="C89" s="4" t="s">
        <v>127</v>
      </c>
      <c r="D89" s="7">
        <v>6.461372245025146E-2</v>
      </c>
      <c r="E89" s="7">
        <v>3.5462898285959915E-2</v>
      </c>
      <c r="F89" s="7">
        <v>3.5462898285959915E-2</v>
      </c>
      <c r="G89" s="7">
        <v>3.4186827767269855E-2</v>
      </c>
      <c r="H89" s="7">
        <v>3.4186827767269855E-2</v>
      </c>
      <c r="I89" s="7">
        <v>7.1415775959873404E-2</v>
      </c>
      <c r="J89" s="7">
        <v>7.1415775959873404E-2</v>
      </c>
      <c r="K89" s="7">
        <v>4.0800000000000003E-2</v>
      </c>
      <c r="L89" s="7">
        <v>4.0304461460864784E-2</v>
      </c>
      <c r="M89" s="7">
        <v>8.827586206896551E-2</v>
      </c>
      <c r="N89" s="7">
        <v>3.9316408179393462E-2</v>
      </c>
      <c r="O89" s="7">
        <v>6.0199999999999997E-2</v>
      </c>
      <c r="P89" s="7">
        <v>0.1070278461829892</v>
      </c>
      <c r="Q89" s="7">
        <v>4.9882333165237852E-2</v>
      </c>
      <c r="R89" s="7">
        <v>7.2099999999999997E-2</v>
      </c>
      <c r="S89" s="7">
        <v>6.8292682926829273E-2</v>
      </c>
      <c r="T89" s="7">
        <v>6.793916196615632E-2</v>
      </c>
      <c r="U89" s="7">
        <v>7.0486610999136196E-2</v>
      </c>
      <c r="V89" s="7">
        <v>9.1505216095380024E-2</v>
      </c>
      <c r="W89" s="7">
        <v>4.8000000000000001E-2</v>
      </c>
      <c r="X89" s="8">
        <v>6.6000000000000003E-2</v>
      </c>
      <c r="Y89" s="11">
        <v>0</v>
      </c>
      <c r="Z89" s="7">
        <v>3.6002760076307989E-2</v>
      </c>
      <c r="AA89" s="7">
        <v>4.7788079470198676E-2</v>
      </c>
      <c r="AB89" s="7">
        <v>5.547283556072051E-2</v>
      </c>
      <c r="AC89" s="7">
        <v>4.8640408409260115E-2</v>
      </c>
      <c r="AD89" s="7">
        <v>0.11814620000000001</v>
      </c>
      <c r="AE89" s="7">
        <v>0.18854363293161028</v>
      </c>
      <c r="AF89" s="7">
        <v>5.1669370872277701E-2</v>
      </c>
      <c r="AG89" s="7">
        <v>4.1000000000000002E-2</v>
      </c>
      <c r="AH89" s="7">
        <v>5.8425376119127466E-2</v>
      </c>
      <c r="AI89" s="7">
        <v>1.6955399926280871E-2</v>
      </c>
      <c r="AJ89" s="7">
        <v>4.367968232958306E-2</v>
      </c>
      <c r="AK89" s="7">
        <v>2.4826579043446512E-2</v>
      </c>
      <c r="AL89" s="7">
        <v>2.3557421214209635E-2</v>
      </c>
      <c r="AM89" s="7">
        <v>3.7257233452239399E-2</v>
      </c>
      <c r="AN89" s="8">
        <v>1.9E-2</v>
      </c>
      <c r="AO89" s="8">
        <v>0</v>
      </c>
      <c r="AP89" s="8">
        <v>0</v>
      </c>
      <c r="AQ89" s="7">
        <v>6.4347799999999997E-2</v>
      </c>
      <c r="AR89" s="7">
        <v>4.7911694510739858E-2</v>
      </c>
      <c r="AS89" s="7">
        <v>5.4853620955315874E-2</v>
      </c>
      <c r="AT89" s="7">
        <v>9.3736707783921736E-2</v>
      </c>
      <c r="AU89" s="7"/>
      <c r="AV89" s="7">
        <v>3.5488202570496834E-2</v>
      </c>
      <c r="AW89" s="7">
        <v>4.4567574078535295E-2</v>
      </c>
      <c r="AX89" s="7">
        <v>7.9654997463216637E-2</v>
      </c>
      <c r="AY89" s="7">
        <v>4.7096022632717588E-2</v>
      </c>
      <c r="AZ89" s="7">
        <v>7.5710859883521747E-2</v>
      </c>
      <c r="BA89" s="7">
        <v>5.1470588235294115E-2</v>
      </c>
      <c r="BB89" s="7">
        <v>8.8768466550545128E-2</v>
      </c>
      <c r="BC89" s="7">
        <v>8.5079412422638126E-2</v>
      </c>
      <c r="BD89" s="7">
        <v>5.7941952506596305E-2</v>
      </c>
      <c r="BE89" s="7">
        <v>4.367968232958306E-2</v>
      </c>
      <c r="BF89" s="7">
        <v>2.4826579043446512E-2</v>
      </c>
      <c r="BG89" s="7">
        <v>2.1689785624211855E-2</v>
      </c>
      <c r="BH89" s="7">
        <v>2.3557421214209635E-2</v>
      </c>
      <c r="BI89" s="7">
        <v>3.2000000000000001E-2</v>
      </c>
      <c r="BJ89" s="7">
        <v>2.759637665894249E-2</v>
      </c>
      <c r="BK89" s="7">
        <v>3.7257233452239399E-2</v>
      </c>
      <c r="BL89" s="7">
        <v>3.3348630870429864E-2</v>
      </c>
      <c r="BM89" s="7">
        <v>4.825711234100398E-2</v>
      </c>
      <c r="BN89" s="7">
        <v>3.5763774331903662E-2</v>
      </c>
      <c r="BO89" s="7">
        <v>0.14112487100103199</v>
      </c>
      <c r="BP89" s="7">
        <v>5.8309037900874633E-2</v>
      </c>
      <c r="BQ89" s="7">
        <v>6.3008893899536511E-2</v>
      </c>
      <c r="BR89" s="7">
        <v>3.0407697526676124E-2</v>
      </c>
    </row>
    <row r="90" spans="1:70" x14ac:dyDescent="0.25">
      <c r="A90" s="1" t="s">
        <v>69</v>
      </c>
      <c r="C90" s="6" t="s">
        <v>128</v>
      </c>
      <c r="D90" s="16">
        <v>2.2065999999999999</v>
      </c>
      <c r="E90" s="16">
        <v>2.2000000000000002</v>
      </c>
      <c r="F90" s="16">
        <v>2.2000000000000002</v>
      </c>
      <c r="G90" s="16">
        <v>1.6</v>
      </c>
      <c r="H90" s="16">
        <v>1.6</v>
      </c>
      <c r="I90" s="16">
        <v>2.4</v>
      </c>
      <c r="J90" s="16">
        <v>2.4</v>
      </c>
      <c r="K90" s="16">
        <v>1.9</v>
      </c>
      <c r="L90" s="16">
        <v>1.8</v>
      </c>
      <c r="M90" s="16">
        <v>2</v>
      </c>
      <c r="N90" s="16">
        <v>2</v>
      </c>
      <c r="O90" s="16">
        <v>2.4</v>
      </c>
      <c r="P90" s="16">
        <v>2.6</v>
      </c>
      <c r="Q90" s="16">
        <v>2.4</v>
      </c>
      <c r="R90" s="16">
        <v>2.4</v>
      </c>
      <c r="S90" s="16">
        <v>2.2000000000000002</v>
      </c>
      <c r="T90" s="16">
        <v>2.6</v>
      </c>
      <c r="U90" s="16">
        <v>2</v>
      </c>
      <c r="V90" s="16">
        <v>3</v>
      </c>
      <c r="W90" s="16">
        <v>2</v>
      </c>
      <c r="X90" s="16">
        <v>3</v>
      </c>
      <c r="Y90" s="17">
        <v>1.6</v>
      </c>
      <c r="Z90" s="16">
        <v>1.8</v>
      </c>
      <c r="AA90" s="16">
        <v>2.6</v>
      </c>
      <c r="AB90" s="16">
        <v>2.2000000000000002</v>
      </c>
      <c r="AC90" s="16">
        <v>2</v>
      </c>
      <c r="AD90" s="16">
        <v>2.9863330000000001</v>
      </c>
      <c r="AE90" s="16">
        <v>4</v>
      </c>
      <c r="AF90" s="16">
        <v>2</v>
      </c>
      <c r="AG90" s="16">
        <v>1.9</v>
      </c>
      <c r="AH90" s="16">
        <v>2</v>
      </c>
      <c r="AI90" s="16">
        <v>1.4</v>
      </c>
      <c r="AJ90" s="16">
        <v>1.8</v>
      </c>
      <c r="AK90" s="16">
        <v>1.8</v>
      </c>
      <c r="AL90" s="16">
        <v>2.2000000000000002</v>
      </c>
      <c r="AM90" s="16">
        <v>1.6</v>
      </c>
      <c r="AN90" s="16">
        <v>2.4</v>
      </c>
      <c r="AO90" s="16" t="s">
        <v>194</v>
      </c>
      <c r="AP90" s="16">
        <v>1.6</v>
      </c>
      <c r="AQ90" s="16">
        <v>2.2117149999999999</v>
      </c>
      <c r="AR90" s="16">
        <v>2.4</v>
      </c>
      <c r="AS90" s="16">
        <v>2</v>
      </c>
      <c r="AT90" s="16">
        <v>2.4</v>
      </c>
      <c r="AU90" s="16"/>
      <c r="AV90" s="16">
        <v>1.8</v>
      </c>
      <c r="AW90" s="16">
        <v>1</v>
      </c>
      <c r="AX90" s="16">
        <v>1.8</v>
      </c>
      <c r="AY90" s="16">
        <v>1.4</v>
      </c>
      <c r="AZ90" s="16">
        <v>2.2000000000000002</v>
      </c>
      <c r="BA90" s="16">
        <v>2.4</v>
      </c>
      <c r="BB90" s="16">
        <v>2.4</v>
      </c>
      <c r="BC90" s="16">
        <v>2.4</v>
      </c>
      <c r="BD90" s="16">
        <v>1.6</v>
      </c>
      <c r="BE90" s="16">
        <v>1.8</v>
      </c>
      <c r="BF90" s="16">
        <v>1.8</v>
      </c>
      <c r="BG90" s="16">
        <v>1.6</v>
      </c>
      <c r="BH90" s="16">
        <v>2.2000000000000002</v>
      </c>
      <c r="BI90" s="16">
        <v>1.4</v>
      </c>
      <c r="BJ90" s="16">
        <v>1.8</v>
      </c>
      <c r="BK90" s="16">
        <v>1.6</v>
      </c>
      <c r="BL90" s="16">
        <v>1.8</v>
      </c>
      <c r="BM90" s="16">
        <v>1.8</v>
      </c>
      <c r="BN90" s="16">
        <v>2.2000000000000002</v>
      </c>
      <c r="BO90" s="16">
        <v>3</v>
      </c>
      <c r="BP90" s="16">
        <v>2</v>
      </c>
      <c r="BQ90" s="16">
        <v>2.2000000000000002</v>
      </c>
      <c r="BR90" s="16">
        <v>1.2</v>
      </c>
    </row>
    <row r="91" spans="1:70" x14ac:dyDescent="0.25">
      <c r="A91" s="1" t="s">
        <v>95</v>
      </c>
      <c r="B91" s="4" t="s">
        <v>96</v>
      </c>
      <c r="C91" s="4" t="s">
        <v>156</v>
      </c>
      <c r="D91" s="7">
        <v>0.30561060000000001</v>
      </c>
      <c r="E91" s="7">
        <v>0.24269540000000001</v>
      </c>
      <c r="F91" s="7">
        <v>0.24269540000000001</v>
      </c>
      <c r="G91" s="7">
        <v>0.25611929999999999</v>
      </c>
      <c r="H91" s="7">
        <v>0.25611929999999999</v>
      </c>
      <c r="I91" s="7">
        <v>0.29516599999999998</v>
      </c>
      <c r="J91" s="7">
        <v>0.29516599999999998</v>
      </c>
      <c r="K91" s="7">
        <v>0.32890000000000003</v>
      </c>
      <c r="L91" s="7">
        <v>0.33329160000000002</v>
      </c>
      <c r="M91" s="7">
        <v>0.29059829999999998</v>
      </c>
      <c r="N91" s="7">
        <v>0.32572380000000001</v>
      </c>
      <c r="O91" s="7">
        <v>0.29160000000000003</v>
      </c>
      <c r="P91" s="7">
        <v>0.4259752</v>
      </c>
      <c r="Q91" s="7">
        <v>0.26203579999999999</v>
      </c>
      <c r="R91" s="7">
        <v>0.34100000000000003</v>
      </c>
      <c r="S91" s="7">
        <v>0.27699119999999999</v>
      </c>
      <c r="T91" s="7">
        <v>0.37371589999999999</v>
      </c>
      <c r="U91" s="7">
        <v>0.28334530000000002</v>
      </c>
      <c r="V91" s="7">
        <v>0.45017420000000002</v>
      </c>
      <c r="W91" s="7">
        <v>0.29099999999999998</v>
      </c>
      <c r="X91" s="7">
        <f>(22+17+11+57+9)/277</f>
        <v>0.41877256317689532</v>
      </c>
      <c r="Y91" s="11">
        <v>0</v>
      </c>
      <c r="Z91" s="7">
        <v>0.30413420000000002</v>
      </c>
      <c r="AA91" s="7">
        <v>0.2887266</v>
      </c>
      <c r="AB91" s="7">
        <v>0.28703659999999998</v>
      </c>
      <c r="AC91" s="7">
        <v>0.27988210000000002</v>
      </c>
      <c r="AD91" s="7">
        <v>0.35337639999999998</v>
      </c>
      <c r="AE91" s="7">
        <v>0.42581439999999998</v>
      </c>
      <c r="AF91" s="7">
        <v>0.28761930000000002</v>
      </c>
      <c r="AG91" s="7">
        <v>0.27939999999999998</v>
      </c>
      <c r="AH91" s="7">
        <v>0.28785880000000003</v>
      </c>
      <c r="AI91" s="7">
        <v>0.28814380000000001</v>
      </c>
      <c r="AJ91" s="7">
        <v>0.2252461</v>
      </c>
      <c r="AK91" s="7">
        <v>0.25226130000000002</v>
      </c>
      <c r="AL91" s="7">
        <v>0.25975389999999998</v>
      </c>
      <c r="AM91" s="7">
        <v>0.2906511</v>
      </c>
      <c r="AN91" s="7">
        <f>(49+89+43+27)/380</f>
        <v>0.54736842105263162</v>
      </c>
      <c r="AO91" s="7">
        <f>(29+41+56)/360</f>
        <v>0.35</v>
      </c>
      <c r="AP91" s="7">
        <v>0</v>
      </c>
      <c r="AQ91" s="7">
        <v>0.32028839999999997</v>
      </c>
      <c r="AR91" s="7">
        <v>0.33354440000000002</v>
      </c>
      <c r="AS91" s="7">
        <v>0.27944340000000001</v>
      </c>
      <c r="AT91" s="7">
        <v>0.37166179999999999</v>
      </c>
      <c r="AU91" s="7"/>
      <c r="AV91" s="7">
        <v>0.28606599999999999</v>
      </c>
      <c r="AW91" s="7">
        <v>0.2692794</v>
      </c>
      <c r="AX91" s="7">
        <v>0.28939429999999999</v>
      </c>
      <c r="AY91" s="7">
        <v>0.27194489999999999</v>
      </c>
      <c r="AZ91" s="7">
        <v>0.29117150000000003</v>
      </c>
      <c r="BA91" s="7">
        <v>0.2670498</v>
      </c>
      <c r="BB91" s="7">
        <v>0.31542369999999997</v>
      </c>
      <c r="BC91" s="7">
        <v>0.3000177</v>
      </c>
      <c r="BD91" s="7">
        <v>0.30830039999999997</v>
      </c>
      <c r="BE91" s="7">
        <v>0.2252461</v>
      </c>
      <c r="BF91" s="7">
        <v>0.25226130000000002</v>
      </c>
      <c r="BG91" s="7">
        <v>0.23148150000000001</v>
      </c>
      <c r="BH91" s="7">
        <v>0.25975389999999998</v>
      </c>
      <c r="BI91" s="7">
        <v>0.2250423</v>
      </c>
      <c r="BJ91" s="7">
        <v>0.29654649999999999</v>
      </c>
      <c r="BK91" s="7">
        <v>0.2906511</v>
      </c>
      <c r="BL91" s="7">
        <v>0.2901165</v>
      </c>
      <c r="BM91" s="7">
        <v>0.21797859999999999</v>
      </c>
      <c r="BN91" s="7">
        <v>0.29562110000000003</v>
      </c>
      <c r="BO91" s="7">
        <v>0.37661630000000001</v>
      </c>
      <c r="BP91" s="7">
        <v>0.31768279999999999</v>
      </c>
      <c r="BQ91" s="7">
        <v>0.27490039999999999</v>
      </c>
      <c r="BR91" s="7">
        <v>0.27345419999999998</v>
      </c>
    </row>
    <row r="92" spans="1:70" x14ac:dyDescent="0.25">
      <c r="A92" s="1" t="s">
        <v>70</v>
      </c>
      <c r="C92" s="4" t="s">
        <v>157</v>
      </c>
      <c r="D92" s="11">
        <v>0.39127220000000001</v>
      </c>
      <c r="E92" s="11">
        <v>0.23958289999999999</v>
      </c>
      <c r="F92" s="11">
        <v>0.23958289999999999</v>
      </c>
      <c r="G92" s="11">
        <v>0.20890729999999999</v>
      </c>
      <c r="H92" s="11">
        <v>0.20890729999999999</v>
      </c>
      <c r="I92" s="11">
        <v>0.44146980000000002</v>
      </c>
      <c r="J92" s="11">
        <v>0.44146980000000002</v>
      </c>
      <c r="K92" s="11">
        <v>0.41725289999999998</v>
      </c>
      <c r="L92" s="11">
        <v>0.3648711</v>
      </c>
      <c r="M92" s="11">
        <v>0.56988550000000004</v>
      </c>
      <c r="N92" s="11">
        <v>0.4651322</v>
      </c>
      <c r="O92" s="11">
        <v>0.38135649999999999</v>
      </c>
      <c r="P92" s="11">
        <v>0.60564819999999997</v>
      </c>
      <c r="Q92" s="11">
        <v>0.33063809999999999</v>
      </c>
      <c r="R92" s="11">
        <v>0.55536350000000001</v>
      </c>
      <c r="S92" s="11">
        <v>0.62585089999999999</v>
      </c>
      <c r="T92" s="11">
        <v>0.53505199999999997</v>
      </c>
      <c r="U92" s="11">
        <v>0.59233049999999998</v>
      </c>
      <c r="V92" s="11">
        <v>0.47490650000000001</v>
      </c>
      <c r="W92" s="11">
        <v>0.2519381</v>
      </c>
      <c r="X92" s="11">
        <v>0.35361009999999998</v>
      </c>
      <c r="Y92" s="11">
        <v>0</v>
      </c>
      <c r="Z92" s="11">
        <v>0.19637589999999999</v>
      </c>
      <c r="AA92" s="11">
        <v>0.28351320000000002</v>
      </c>
      <c r="AB92" s="11">
        <v>0.29491260000000002</v>
      </c>
      <c r="AC92" s="11">
        <v>0.20793220000000001</v>
      </c>
      <c r="AD92" s="11">
        <v>0.40643200000000002</v>
      </c>
      <c r="AE92" s="11">
        <v>0.53021929999999995</v>
      </c>
      <c r="AF92" s="11">
        <v>0.28413070000000001</v>
      </c>
      <c r="AG92" s="11">
        <v>0.35505959999999998</v>
      </c>
      <c r="AH92" s="11">
        <v>0.35191670000000003</v>
      </c>
      <c r="AI92" s="11">
        <v>0.19896929999999999</v>
      </c>
      <c r="AJ92" s="11">
        <v>0.51503600000000005</v>
      </c>
      <c r="AK92" s="11">
        <v>0.41954039999999998</v>
      </c>
      <c r="AL92" s="11">
        <v>0.2690823</v>
      </c>
      <c r="AM92" s="11">
        <v>0.56615910000000003</v>
      </c>
      <c r="AN92" s="11">
        <v>0.3837894</v>
      </c>
      <c r="AO92" s="11">
        <v>0.20763889999999999</v>
      </c>
      <c r="AP92" s="11">
        <v>0</v>
      </c>
      <c r="AQ92" s="11">
        <v>0.57592299999999996</v>
      </c>
      <c r="AR92" s="11">
        <v>0.57697089999999995</v>
      </c>
      <c r="AS92" s="11">
        <v>0.64153459999999995</v>
      </c>
      <c r="AT92" s="11">
        <v>0.4753541</v>
      </c>
      <c r="AU92" s="11"/>
      <c r="AV92" s="11">
        <v>0.39937139999999999</v>
      </c>
      <c r="AW92" s="11">
        <v>0.45259670000000002</v>
      </c>
      <c r="AX92" s="11">
        <v>0.3379896</v>
      </c>
      <c r="AY92" s="11">
        <v>0.32751000000000002</v>
      </c>
      <c r="AZ92" s="11">
        <v>0.26959280000000002</v>
      </c>
      <c r="BA92" s="11">
        <v>0.3993951</v>
      </c>
      <c r="BB92" s="11">
        <v>0.32182939999999999</v>
      </c>
      <c r="BC92" s="11">
        <v>0.60628669999999996</v>
      </c>
      <c r="BD92" s="11">
        <v>0.58321800000000001</v>
      </c>
      <c r="BE92" s="11">
        <v>0.51503600000000005</v>
      </c>
      <c r="BF92" s="11">
        <v>0.41954039999999998</v>
      </c>
      <c r="BG92" s="11">
        <v>0.37526480000000001</v>
      </c>
      <c r="BH92" s="11">
        <v>0.2690823</v>
      </c>
      <c r="BI92" s="11">
        <v>0.72509469999999998</v>
      </c>
      <c r="BJ92" s="11">
        <v>0.57322689999999998</v>
      </c>
      <c r="BK92" s="11">
        <v>0.56615910000000003</v>
      </c>
      <c r="BL92" s="11">
        <v>0.61877329999999997</v>
      </c>
      <c r="BM92" s="11">
        <v>0.33171689999999998</v>
      </c>
      <c r="BN92" s="11">
        <v>0.3656568</v>
      </c>
      <c r="BO92" s="11">
        <v>0.47641689999999998</v>
      </c>
      <c r="BP92" s="11">
        <v>0.25374170000000001</v>
      </c>
      <c r="BQ92" s="11">
        <v>0.24476429999999999</v>
      </c>
      <c r="BR92" s="11">
        <v>0.20569580000000001</v>
      </c>
    </row>
    <row r="93" spans="1:70" x14ac:dyDescent="0.25">
      <c r="A93" s="1" t="s">
        <v>71</v>
      </c>
      <c r="C93" s="4" t="s">
        <v>158</v>
      </c>
      <c r="D93" s="7">
        <v>6.0192700000000002E-2</v>
      </c>
      <c r="E93" s="8">
        <v>0.02</v>
      </c>
      <c r="F93" s="8">
        <v>0.02</v>
      </c>
      <c r="G93" s="8">
        <v>3.1E-2</v>
      </c>
      <c r="H93" s="8">
        <v>3.1E-2</v>
      </c>
      <c r="I93" s="8">
        <v>5.1999999999999998E-2</v>
      </c>
      <c r="J93" s="8">
        <v>5.1999999999999998E-2</v>
      </c>
      <c r="K93" s="7">
        <v>4.6600000000000003E-2</v>
      </c>
      <c r="L93" s="8">
        <v>4.3999999999999997E-2</v>
      </c>
      <c r="M93" s="8">
        <v>5.6000000000000001E-2</v>
      </c>
      <c r="N93" s="8">
        <v>4.9000000000000002E-2</v>
      </c>
      <c r="O93" s="7">
        <v>4.2999999999999997E-2</v>
      </c>
      <c r="P93" s="8">
        <v>0.12</v>
      </c>
      <c r="Q93" s="8">
        <v>2.5999999999999999E-2</v>
      </c>
      <c r="R93" s="7">
        <v>5.96E-2</v>
      </c>
      <c r="S93" s="8">
        <v>6.3E-2</v>
      </c>
      <c r="T93" s="8">
        <v>8.1000000000000003E-2</v>
      </c>
      <c r="U93" s="8">
        <v>4.1000000000000002E-2</v>
      </c>
      <c r="V93" s="8">
        <v>4.1000000000000002E-2</v>
      </c>
      <c r="W93" s="7">
        <v>3.9300000000000002E-2</v>
      </c>
      <c r="X93" s="8">
        <v>6.9000000000000006E-2</v>
      </c>
      <c r="Y93" s="18">
        <v>0</v>
      </c>
      <c r="Z93" s="8">
        <v>2.1000000000000001E-2</v>
      </c>
      <c r="AA93" s="8">
        <v>6.3E-2</v>
      </c>
      <c r="AB93" s="8">
        <v>4.5999999999999999E-2</v>
      </c>
      <c r="AC93" s="8">
        <v>3.9E-2</v>
      </c>
      <c r="AD93" s="8">
        <v>0.12359249999999999</v>
      </c>
      <c r="AE93" s="8">
        <v>0.22</v>
      </c>
      <c r="AF93" s="8">
        <v>3.5999999999999997E-2</v>
      </c>
      <c r="AG93" s="8">
        <v>3.3700000000000001E-2</v>
      </c>
      <c r="AH93" s="8">
        <v>3.3000000000000002E-2</v>
      </c>
      <c r="AI93" s="8">
        <v>1.6E-2</v>
      </c>
      <c r="AJ93" s="8">
        <v>5.1999999999999998E-2</v>
      </c>
      <c r="AK93" s="8">
        <v>4.5999999999999999E-2</v>
      </c>
      <c r="AL93" s="8">
        <v>3.7999999999999999E-2</v>
      </c>
      <c r="AM93" s="8">
        <v>2.7E-2</v>
      </c>
      <c r="AN93" s="8">
        <v>0</v>
      </c>
      <c r="AO93" s="8">
        <v>0</v>
      </c>
      <c r="AP93" s="8">
        <v>0</v>
      </c>
      <c r="AQ93" s="8">
        <v>7.4461200000000005E-2</v>
      </c>
      <c r="AR93" s="8">
        <v>8.5000000000000006E-2</v>
      </c>
      <c r="AS93" s="8">
        <v>0.05</v>
      </c>
      <c r="AT93" s="8">
        <v>0.10199999999999999</v>
      </c>
      <c r="AU93" s="8"/>
      <c r="AV93" s="8">
        <v>6.2E-2</v>
      </c>
      <c r="AW93" s="8">
        <v>4.1000000000000002E-2</v>
      </c>
      <c r="AX93" s="8">
        <v>2.7E-2</v>
      </c>
      <c r="AY93" s="8">
        <v>3.4000000000000002E-2</v>
      </c>
      <c r="AZ93" s="8">
        <v>0.1</v>
      </c>
      <c r="BA93" s="8">
        <v>4.2999999999999997E-2</v>
      </c>
      <c r="BB93" s="8">
        <v>0.08</v>
      </c>
      <c r="BC93" s="8">
        <v>5.6000000000000001E-2</v>
      </c>
      <c r="BD93" s="8">
        <v>3.1E-2</v>
      </c>
      <c r="BE93" s="8">
        <v>5.1999999999999998E-2</v>
      </c>
      <c r="BF93" s="8">
        <v>4.5999999999999999E-2</v>
      </c>
      <c r="BG93" s="8">
        <v>0</v>
      </c>
      <c r="BH93" s="8">
        <v>3.7999999999999999E-2</v>
      </c>
      <c r="BI93" s="8">
        <v>0</v>
      </c>
      <c r="BJ93" s="8">
        <v>1.4E-2</v>
      </c>
      <c r="BK93" s="8">
        <v>2.7E-2</v>
      </c>
      <c r="BL93" s="8">
        <v>2.5999999999999999E-2</v>
      </c>
      <c r="BM93" s="8">
        <v>2.4E-2</v>
      </c>
      <c r="BN93" s="8">
        <v>3.4000000000000002E-2</v>
      </c>
      <c r="BO93" s="8">
        <v>0.158</v>
      </c>
      <c r="BP93" s="8">
        <v>0.06</v>
      </c>
      <c r="BQ93" s="8">
        <v>3.9E-2</v>
      </c>
      <c r="BR93" s="8">
        <v>0.03</v>
      </c>
    </row>
    <row r="94" spans="1:70" x14ac:dyDescent="0.25">
      <c r="A94" s="5" t="s">
        <v>117</v>
      </c>
      <c r="B94" s="6" t="s">
        <v>118</v>
      </c>
      <c r="C94" s="6" t="s">
        <v>125</v>
      </c>
      <c r="D94" s="7">
        <v>9.3299999999999994E-2</v>
      </c>
      <c r="E94" s="7"/>
      <c r="F94" s="7"/>
      <c r="G94" s="7"/>
      <c r="H94" s="7"/>
      <c r="I94" s="7"/>
      <c r="J94" s="7"/>
      <c r="K94" s="11">
        <v>0.12230000000000001</v>
      </c>
      <c r="L94" s="7"/>
      <c r="M94" s="7"/>
      <c r="N94" s="7"/>
      <c r="O94" s="11">
        <v>0.17380000000000001</v>
      </c>
      <c r="P94" s="7"/>
      <c r="Q94" s="7"/>
      <c r="R94" s="11">
        <v>7.5300000000000006E-2</v>
      </c>
      <c r="S94" s="7"/>
      <c r="T94" s="7"/>
      <c r="U94" s="7"/>
      <c r="V94" s="7"/>
      <c r="W94" s="11">
        <v>9.9099999999999994E-2</v>
      </c>
      <c r="X94" s="7"/>
      <c r="Y94" s="11"/>
      <c r="Z94" s="7"/>
      <c r="AA94" s="7"/>
      <c r="AB94" s="7"/>
      <c r="AC94" s="7"/>
      <c r="AD94" s="7">
        <v>0.1186</v>
      </c>
      <c r="AE94" s="7"/>
      <c r="AF94" s="7"/>
      <c r="AG94" s="11">
        <v>8.8999999999999996E-2</v>
      </c>
      <c r="AH94" s="7"/>
      <c r="AI94" s="7"/>
      <c r="AJ94" s="7"/>
      <c r="AK94" s="7"/>
      <c r="AL94" s="7"/>
      <c r="AM94" s="7"/>
      <c r="AN94" s="7"/>
      <c r="AO94" s="7"/>
      <c r="AP94" s="7"/>
      <c r="AQ94" s="7">
        <v>5.8999999999999997E-2</v>
      </c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</row>
    <row r="95" spans="1:70" x14ac:dyDescent="0.25">
      <c r="B95" s="4"/>
    </row>
    <row r="96" spans="1:70" x14ac:dyDescent="0.25">
      <c r="B96" s="4"/>
    </row>
    <row r="97" spans="1:25" x14ac:dyDescent="0.25">
      <c r="A97" s="43" t="s">
        <v>193</v>
      </c>
      <c r="B97" s="4"/>
      <c r="Y97" s="6"/>
    </row>
    <row r="98" spans="1:25" x14ac:dyDescent="0.25">
      <c r="B98" s="4"/>
      <c r="Y98" s="6"/>
    </row>
    <row r="99" spans="1:25" x14ac:dyDescent="0.25">
      <c r="B99" s="4"/>
      <c r="Y99" s="6"/>
    </row>
    <row r="100" spans="1:25" x14ac:dyDescent="0.25">
      <c r="B100" s="4"/>
      <c r="Y100" s="6"/>
    </row>
    <row r="101" spans="1:25" x14ac:dyDescent="0.25">
      <c r="B101" s="4"/>
      <c r="Y101" s="6"/>
    </row>
    <row r="102" spans="1:25" x14ac:dyDescent="0.25">
      <c r="B102" s="4"/>
      <c r="Y102" s="6"/>
    </row>
    <row r="103" spans="1:25" x14ac:dyDescent="0.25">
      <c r="B103" s="4"/>
      <c r="Y103" s="6"/>
    </row>
    <row r="104" spans="1:25" x14ac:dyDescent="0.25">
      <c r="B104" s="4"/>
      <c r="Y104" s="6"/>
    </row>
    <row r="105" spans="1:25" x14ac:dyDescent="0.25">
      <c r="B105" s="4"/>
      <c r="Y105" s="6"/>
    </row>
    <row r="106" spans="1:25" x14ac:dyDescent="0.25">
      <c r="B106" s="4"/>
      <c r="Y106" s="6"/>
    </row>
    <row r="107" spans="1:25" x14ac:dyDescent="0.25">
      <c r="B107" s="4"/>
      <c r="Y107" s="6"/>
    </row>
    <row r="108" spans="1:25" x14ac:dyDescent="0.25">
      <c r="B108" s="4"/>
      <c r="Y108" s="6"/>
    </row>
    <row r="109" spans="1:25" x14ac:dyDescent="0.25">
      <c r="B109" s="4"/>
      <c r="Y109" s="6"/>
    </row>
    <row r="110" spans="1:25" x14ac:dyDescent="0.25">
      <c r="B110" s="4"/>
      <c r="Y110" s="6"/>
    </row>
    <row r="111" spans="1:25" x14ac:dyDescent="0.25">
      <c r="B111" s="4"/>
      <c r="Y111" s="6"/>
    </row>
    <row r="112" spans="1:25" x14ac:dyDescent="0.25">
      <c r="B112" s="4"/>
      <c r="Y112" s="6"/>
    </row>
    <row r="113" spans="2:25" x14ac:dyDescent="0.25">
      <c r="B113" s="4"/>
      <c r="Y113" s="6"/>
    </row>
    <row r="114" spans="2:25" x14ac:dyDescent="0.25">
      <c r="B114" s="4"/>
      <c r="Y114" s="6"/>
    </row>
    <row r="115" spans="2:25" x14ac:dyDescent="0.25">
      <c r="B115" s="4"/>
      <c r="Y115" s="6"/>
    </row>
    <row r="116" spans="2:25" x14ac:dyDescent="0.25">
      <c r="B116" s="4"/>
      <c r="Y116" s="6"/>
    </row>
    <row r="117" spans="2:25" x14ac:dyDescent="0.25">
      <c r="B117" s="4"/>
      <c r="Y117" s="6"/>
    </row>
    <row r="118" spans="2:25" x14ac:dyDescent="0.25">
      <c r="B118" s="4"/>
      <c r="Y118" s="6"/>
    </row>
    <row r="119" spans="2:25" x14ac:dyDescent="0.25">
      <c r="B119" s="4"/>
      <c r="Y119" s="6"/>
    </row>
    <row r="120" spans="2:25" x14ac:dyDescent="0.25">
      <c r="B120" s="4"/>
      <c r="Y120" s="6"/>
    </row>
    <row r="121" spans="2:25" x14ac:dyDescent="0.25">
      <c r="B121" s="4"/>
      <c r="Y121" s="6"/>
    </row>
    <row r="122" spans="2:25" x14ac:dyDescent="0.25">
      <c r="B122" s="4"/>
      <c r="Y122" s="6"/>
    </row>
    <row r="123" spans="2:25" x14ac:dyDescent="0.25">
      <c r="B123" s="4"/>
      <c r="Y123" s="6"/>
    </row>
    <row r="124" spans="2:25" x14ac:dyDescent="0.25">
      <c r="B124" s="4"/>
      <c r="Y124" s="6"/>
    </row>
    <row r="125" spans="2:25" x14ac:dyDescent="0.25">
      <c r="B125" s="4"/>
      <c r="Y125" s="6"/>
    </row>
    <row r="126" spans="2:25" x14ac:dyDescent="0.25">
      <c r="B126" s="4"/>
      <c r="Y126" s="6"/>
    </row>
    <row r="127" spans="2:25" x14ac:dyDescent="0.25">
      <c r="B127" s="4"/>
      <c r="Y127" s="6"/>
    </row>
    <row r="128" spans="2:25" x14ac:dyDescent="0.25">
      <c r="B128" s="4"/>
      <c r="Y128" s="6"/>
    </row>
    <row r="129" spans="2:25" x14ac:dyDescent="0.25">
      <c r="B129" s="4"/>
      <c r="Y129" s="6"/>
    </row>
    <row r="130" spans="2:25" x14ac:dyDescent="0.25">
      <c r="B130" s="4"/>
      <c r="Y130" s="6"/>
    </row>
    <row r="131" spans="2:25" x14ac:dyDescent="0.25">
      <c r="B131" s="4"/>
      <c r="Y131" s="6"/>
    </row>
    <row r="132" spans="2:25" x14ac:dyDescent="0.25">
      <c r="B132" s="4"/>
      <c r="Y132" s="6"/>
    </row>
    <row r="133" spans="2:25" x14ac:dyDescent="0.25">
      <c r="B133" s="4"/>
      <c r="Y133" s="6"/>
    </row>
    <row r="134" spans="2:25" x14ac:dyDescent="0.25">
      <c r="B134" s="4"/>
      <c r="Y134" s="6"/>
    </row>
    <row r="135" spans="2:25" x14ac:dyDescent="0.25">
      <c r="B135" s="4"/>
      <c r="Y135" s="6"/>
    </row>
    <row r="136" spans="2:25" x14ac:dyDescent="0.25">
      <c r="B136" s="4"/>
      <c r="Y136" s="6"/>
    </row>
    <row r="137" spans="2:25" x14ac:dyDescent="0.25">
      <c r="B137" s="4"/>
      <c r="Y137" s="6"/>
    </row>
    <row r="138" spans="2:25" x14ac:dyDescent="0.25">
      <c r="B138" s="4"/>
      <c r="Y138" s="6"/>
    </row>
    <row r="139" spans="2:25" x14ac:dyDescent="0.25">
      <c r="B139" s="4"/>
      <c r="Y139" s="6"/>
    </row>
    <row r="140" spans="2:25" x14ac:dyDescent="0.25">
      <c r="B140" s="4"/>
      <c r="Y140" s="6"/>
    </row>
    <row r="141" spans="2:25" x14ac:dyDescent="0.25">
      <c r="B141" s="4"/>
      <c r="Y141" s="6"/>
    </row>
    <row r="142" spans="2:25" x14ac:dyDescent="0.25">
      <c r="B142" s="4"/>
      <c r="Y142" s="6"/>
    </row>
    <row r="143" spans="2:25" x14ac:dyDescent="0.25">
      <c r="B143" s="4"/>
      <c r="Y143" s="6"/>
    </row>
    <row r="144" spans="2:25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</sheetData>
  <mergeCells count="4">
    <mergeCell ref="A51:A55"/>
    <mergeCell ref="A3:A38"/>
    <mergeCell ref="A39:A43"/>
    <mergeCell ref="A44:A4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100"/>
  <sheetViews>
    <sheetView zoomScaleNormal="100" workbookViewId="0">
      <pane ySplit="1" topLeftCell="A62" activePane="bottomLeft" state="frozen"/>
      <selection pane="bottomLeft" activeCell="D111" sqref="D111"/>
    </sheetView>
  </sheetViews>
  <sheetFormatPr defaultColWidth="9.109375" defaultRowHeight="12" x14ac:dyDescent="0.25"/>
  <cols>
    <col min="1" max="1" width="46.33203125" style="6" bestFit="1" customWidth="1"/>
    <col min="2" max="2" width="46.5546875" style="6" bestFit="1" customWidth="1"/>
    <col min="3" max="3" width="27.5546875" style="6" customWidth="1"/>
    <col min="4" max="4" width="28" style="6" bestFit="1" customWidth="1"/>
    <col min="5" max="5" width="21.6640625" style="6" bestFit="1" customWidth="1"/>
    <col min="6" max="6" width="7.44140625" style="6" bestFit="1" customWidth="1"/>
    <col min="7" max="7" width="7.33203125" style="6" bestFit="1" customWidth="1"/>
    <col min="8" max="11" width="7.44140625" style="6" bestFit="1" customWidth="1"/>
    <col min="12" max="12" width="28" style="6" bestFit="1" customWidth="1"/>
    <col min="13" max="14" width="7.5546875" style="6" bestFit="1" customWidth="1"/>
    <col min="15" max="17" width="7.44140625" style="6" bestFit="1" customWidth="1"/>
    <col min="18" max="18" width="28" style="6" bestFit="1" customWidth="1"/>
    <col min="19" max="20" width="7.44140625" style="6" bestFit="1" customWidth="1"/>
    <col min="21" max="21" width="7.33203125" style="6" bestFit="1" customWidth="1"/>
    <col min="22" max="22" width="7.5546875" style="6" bestFit="1" customWidth="1"/>
    <col min="23" max="23" width="21.6640625" style="6" bestFit="1" customWidth="1"/>
    <col min="24" max="24" width="7.44140625" style="6" bestFit="1" customWidth="1"/>
    <col min="25" max="26" width="7.5546875" style="6" bestFit="1" customWidth="1"/>
    <col min="27" max="28" width="7.44140625" style="6" bestFit="1" customWidth="1"/>
    <col min="29" max="29" width="21.6640625" style="6" bestFit="1" customWidth="1"/>
    <col min="30" max="32" width="7.5546875" style="6" bestFit="1" customWidth="1"/>
    <col min="33" max="33" width="21.6640625" style="6" bestFit="1" customWidth="1"/>
    <col min="34" max="35" width="7.5546875" style="6" bestFit="1" customWidth="1"/>
    <col min="36" max="36" width="28" style="6" bestFit="1" customWidth="1"/>
    <col min="37" max="37" width="7.33203125" style="6" bestFit="1" customWidth="1"/>
    <col min="38" max="38" width="7.44140625" style="6" bestFit="1" customWidth="1"/>
    <col min="39" max="39" width="7.5546875" style="6" bestFit="1" customWidth="1"/>
    <col min="40" max="40" width="7.33203125" style="6" bestFit="1" customWidth="1"/>
    <col min="41" max="41" width="7.44140625" style="6" bestFit="1" customWidth="1"/>
    <col min="42" max="42" width="7.5546875" style="6" bestFit="1" customWidth="1"/>
    <col min="43" max="43" width="28" style="6" bestFit="1" customWidth="1"/>
    <col min="44" max="47" width="7.5546875" style="6" bestFit="1" customWidth="1"/>
    <col min="48" max="48" width="28" style="6" bestFit="1" customWidth="1"/>
    <col min="49" max="49" width="7.33203125" style="6" bestFit="1" customWidth="1"/>
    <col min="50" max="50" width="7.44140625" style="6" bestFit="1" customWidth="1"/>
    <col min="51" max="51" width="28" style="6" bestFit="1" customWidth="1"/>
    <col min="52" max="53" width="7.44140625" style="6" bestFit="1" customWidth="1"/>
    <col min="54" max="54" width="28" style="6" bestFit="1" customWidth="1"/>
    <col min="55" max="56" width="7.5546875" style="6" bestFit="1" customWidth="1"/>
    <col min="57" max="57" width="7.44140625" style="6" bestFit="1" customWidth="1"/>
    <col min="58" max="58" width="21.6640625" style="6" bestFit="1" customWidth="1"/>
    <col min="59" max="60" width="7.44140625" style="6" bestFit="1" customWidth="1"/>
    <col min="61" max="61" width="7.5546875" style="6" bestFit="1" customWidth="1"/>
    <col min="62" max="62" width="7.44140625" style="6" bestFit="1" customWidth="1"/>
    <col min="63" max="16384" width="9.109375" style="6"/>
  </cols>
  <sheetData>
    <row r="1" spans="1:62" s="3" customFormat="1" x14ac:dyDescent="0.25">
      <c r="C1" s="3" t="s">
        <v>90</v>
      </c>
      <c r="D1" s="3" t="s">
        <v>108</v>
      </c>
      <c r="E1" s="3" t="s">
        <v>85</v>
      </c>
      <c r="F1" s="3">
        <v>19102</v>
      </c>
      <c r="G1" s="3">
        <v>19103</v>
      </c>
      <c r="H1" s="3">
        <v>19106</v>
      </c>
      <c r="I1" s="3">
        <v>19107</v>
      </c>
      <c r="J1" s="3">
        <v>19123</v>
      </c>
      <c r="K1" s="3">
        <v>19130</v>
      </c>
      <c r="L1" s="3" t="s">
        <v>82</v>
      </c>
      <c r="M1" s="3">
        <v>19120</v>
      </c>
      <c r="N1" s="3">
        <v>19126</v>
      </c>
      <c r="O1" s="3">
        <v>19138</v>
      </c>
      <c r="P1" s="3">
        <v>19141</v>
      </c>
      <c r="Q1" s="3">
        <v>19150</v>
      </c>
      <c r="R1" s="12" t="s">
        <v>78</v>
      </c>
      <c r="S1" s="3">
        <v>19114</v>
      </c>
      <c r="T1" s="3">
        <v>19115</v>
      </c>
      <c r="U1" s="3">
        <v>19116</v>
      </c>
      <c r="V1" s="3">
        <v>19154</v>
      </c>
      <c r="W1" s="3" t="s">
        <v>79</v>
      </c>
      <c r="X1" s="3">
        <v>19111</v>
      </c>
      <c r="Y1" s="3">
        <v>19135</v>
      </c>
      <c r="Z1" s="3">
        <v>19136</v>
      </c>
      <c r="AA1" s="3">
        <v>19149</v>
      </c>
      <c r="AB1" s="3">
        <v>19152</v>
      </c>
      <c r="AC1" s="3" t="s">
        <v>83</v>
      </c>
      <c r="AD1" s="3">
        <v>19122</v>
      </c>
      <c r="AE1" s="3">
        <v>19133</v>
      </c>
      <c r="AF1" s="3">
        <v>19140</v>
      </c>
      <c r="AG1" s="3" t="s">
        <v>84</v>
      </c>
      <c r="AH1" s="3">
        <v>19121</v>
      </c>
      <c r="AI1" s="3">
        <v>19132</v>
      </c>
      <c r="AJ1" s="3" t="s">
        <v>81</v>
      </c>
      <c r="AK1" s="3">
        <v>19118</v>
      </c>
      <c r="AL1" s="3">
        <v>19119</v>
      </c>
      <c r="AM1" s="3">
        <v>19127</v>
      </c>
      <c r="AN1" s="3">
        <v>19128</v>
      </c>
      <c r="AO1" s="3">
        <v>19129</v>
      </c>
      <c r="AP1" s="3">
        <v>19144</v>
      </c>
      <c r="AQ1" s="3" t="s">
        <v>80</v>
      </c>
      <c r="AR1" s="3">
        <v>19124</v>
      </c>
      <c r="AS1" s="3">
        <v>19125</v>
      </c>
      <c r="AT1" s="3">
        <v>19134</v>
      </c>
      <c r="AU1" s="3">
        <v>19137</v>
      </c>
      <c r="AV1" s="3" t="s">
        <v>87</v>
      </c>
      <c r="AW1" s="3">
        <v>19147</v>
      </c>
      <c r="AX1" s="3">
        <v>19148</v>
      </c>
      <c r="AY1" s="3" t="s">
        <v>86</v>
      </c>
      <c r="AZ1" s="3">
        <v>19145</v>
      </c>
      <c r="BA1" s="3">
        <v>19146</v>
      </c>
      <c r="BB1" s="3" t="s">
        <v>88</v>
      </c>
      <c r="BC1" s="3">
        <v>19142</v>
      </c>
      <c r="BD1" s="3">
        <v>19143</v>
      </c>
      <c r="BE1" s="3">
        <v>19153</v>
      </c>
      <c r="BF1" s="3" t="s">
        <v>89</v>
      </c>
      <c r="BG1" s="3">
        <v>19104</v>
      </c>
      <c r="BH1" s="3">
        <v>19131</v>
      </c>
      <c r="BI1" s="3">
        <v>19139</v>
      </c>
      <c r="BJ1" s="3">
        <v>19151</v>
      </c>
    </row>
    <row r="2" spans="1:62" x14ac:dyDescent="0.25">
      <c r="A2" s="21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x14ac:dyDescent="0.25">
      <c r="A3" s="101" t="s">
        <v>2</v>
      </c>
      <c r="B3" s="4" t="s">
        <v>3</v>
      </c>
      <c r="C3" s="4" t="s">
        <v>119</v>
      </c>
      <c r="D3" s="8">
        <v>7.3999999999999996E-2</v>
      </c>
      <c r="E3" s="7">
        <v>4.2271099999999999E-2</v>
      </c>
      <c r="L3" s="7">
        <v>6.4614599999999994E-2</v>
      </c>
      <c r="R3" s="7">
        <v>6.0950600000000001E-2</v>
      </c>
      <c r="W3" s="7">
        <v>8.0755999999999994E-2</v>
      </c>
      <c r="AC3" s="7">
        <v>8.8901999999999995E-2</v>
      </c>
      <c r="AG3" s="7">
        <v>7.0389900000000005E-2</v>
      </c>
      <c r="AJ3" s="7">
        <v>6.3207899999999997E-2</v>
      </c>
      <c r="AQ3" s="7">
        <v>9.5041500000000001E-2</v>
      </c>
      <c r="AV3" s="7">
        <v>7.8902200000000006E-2</v>
      </c>
      <c r="AY3" s="7">
        <v>6.9880499999999998E-2</v>
      </c>
      <c r="BB3" s="7">
        <v>9.0104100000000006E-2</v>
      </c>
      <c r="BF3" s="7">
        <v>7.0058200000000001E-2</v>
      </c>
    </row>
    <row r="4" spans="1:62" x14ac:dyDescent="0.25">
      <c r="A4" s="101"/>
      <c r="B4" s="4" t="s">
        <v>4</v>
      </c>
      <c r="C4" s="4" t="s">
        <v>119</v>
      </c>
      <c r="D4" s="8">
        <v>6.2E-2</v>
      </c>
      <c r="E4" s="7">
        <v>1.38564E-2</v>
      </c>
      <c r="L4" s="7">
        <v>7.2255E-2</v>
      </c>
      <c r="R4" s="7">
        <v>6.2903700000000007E-2</v>
      </c>
      <c r="W4" s="7">
        <v>6.5828100000000001E-2</v>
      </c>
      <c r="AC4" s="7">
        <v>7.6790399999999995E-2</v>
      </c>
      <c r="AG4" s="7">
        <v>6.6225599999999996E-2</v>
      </c>
      <c r="AJ4" s="7">
        <v>5.79065E-2</v>
      </c>
      <c r="AQ4" s="7">
        <v>7.3417700000000002E-2</v>
      </c>
      <c r="AV4" s="7">
        <v>5.4825199999999998E-2</v>
      </c>
      <c r="AY4" s="7">
        <v>4.5265199999999998E-2</v>
      </c>
      <c r="BB4" s="7">
        <v>7.1321499999999996E-2</v>
      </c>
      <c r="BF4" s="7">
        <v>6.2288799999999998E-2</v>
      </c>
    </row>
    <row r="5" spans="1:62" x14ac:dyDescent="0.25">
      <c r="A5" s="101"/>
      <c r="B5" s="4" t="s">
        <v>5</v>
      </c>
      <c r="C5" s="4" t="s">
        <v>119</v>
      </c>
      <c r="D5" s="8">
        <v>6.4000000000000001E-2</v>
      </c>
      <c r="E5" s="7">
        <v>1.63781E-2</v>
      </c>
      <c r="L5" s="7">
        <v>7.8849100000000005E-2</v>
      </c>
      <c r="R5" s="7">
        <v>5.2887099999999999E-2</v>
      </c>
      <c r="W5" s="7">
        <v>6.8248100000000006E-2</v>
      </c>
      <c r="AC5" s="7">
        <v>6.6844700000000007E-2</v>
      </c>
      <c r="AG5" s="7">
        <v>6.9785399999999997E-2</v>
      </c>
      <c r="AJ5" s="7">
        <v>4.6013699999999998E-2</v>
      </c>
      <c r="AQ5" s="7">
        <v>9.3021800000000002E-2</v>
      </c>
      <c r="AV5" s="7">
        <v>4.1874000000000001E-2</v>
      </c>
      <c r="AY5" s="7">
        <v>5.9804999999999997E-2</v>
      </c>
      <c r="BB5" s="7">
        <v>7.08149E-2</v>
      </c>
      <c r="BF5" s="7">
        <v>6.9192199999999995E-2</v>
      </c>
    </row>
    <row r="6" spans="1:62" x14ac:dyDescent="0.25">
      <c r="A6" s="101"/>
      <c r="B6" s="4" t="s">
        <v>6</v>
      </c>
      <c r="C6" s="4" t="s">
        <v>119</v>
      </c>
      <c r="D6" s="8">
        <v>6.7000000000000004E-2</v>
      </c>
      <c r="E6" s="7">
        <v>2.2383400000000001E-2</v>
      </c>
      <c r="L6" s="7">
        <v>8.2097400000000001E-2</v>
      </c>
      <c r="R6" s="7">
        <v>4.5074599999999999E-2</v>
      </c>
      <c r="W6" s="7">
        <v>6.5987599999999993E-2</v>
      </c>
      <c r="AC6" s="7">
        <v>0.10334749999999999</v>
      </c>
      <c r="AG6" s="7">
        <v>8.3823099999999998E-2</v>
      </c>
      <c r="AJ6" s="7">
        <v>4.8168900000000001E-2</v>
      </c>
      <c r="AQ6" s="7">
        <v>7.1360000000000007E-2</v>
      </c>
      <c r="AV6" s="7">
        <v>4.17002E-2</v>
      </c>
      <c r="AY6" s="7">
        <v>3.5663500000000001E-2</v>
      </c>
      <c r="BB6" s="7">
        <v>6.6762600000000005E-2</v>
      </c>
      <c r="BF6" s="7">
        <v>0.11122219999999999</v>
      </c>
    </row>
    <row r="7" spans="1:62" x14ac:dyDescent="0.25">
      <c r="A7" s="101"/>
      <c r="B7" s="4" t="s">
        <v>7</v>
      </c>
      <c r="C7" s="4" t="s">
        <v>119</v>
      </c>
      <c r="D7" s="8">
        <v>8.3000000000000004E-2</v>
      </c>
      <c r="E7" s="7">
        <v>7.00099E-2</v>
      </c>
      <c r="L7" s="7">
        <v>9.5017900000000002E-2</v>
      </c>
      <c r="R7" s="7">
        <v>5.6564200000000002E-2</v>
      </c>
      <c r="W7" s="7">
        <v>7.5871599999999997E-2</v>
      </c>
      <c r="AC7" s="7">
        <v>9.3612000000000001E-2</v>
      </c>
      <c r="AG7" s="7">
        <v>0.13963800000000001</v>
      </c>
      <c r="AJ7" s="7">
        <v>7.7916600000000003E-2</v>
      </c>
      <c r="AQ7" s="7">
        <v>6.9289799999999999E-2</v>
      </c>
      <c r="AV7" s="7">
        <v>5.2413099999999997E-2</v>
      </c>
      <c r="AY7" s="7">
        <v>5.7186300000000002E-2</v>
      </c>
      <c r="BB7" s="7">
        <v>7.5150999999999996E-2</v>
      </c>
      <c r="BF7" s="7">
        <v>0.13564010000000001</v>
      </c>
    </row>
    <row r="8" spans="1:62" x14ac:dyDescent="0.25">
      <c r="A8" s="101"/>
      <c r="B8" s="4" t="s">
        <v>8</v>
      </c>
      <c r="C8" s="4" t="s">
        <v>119</v>
      </c>
      <c r="D8" s="8">
        <v>0.10299999999999999</v>
      </c>
      <c r="E8" s="7">
        <v>0.21398120000000001</v>
      </c>
      <c r="L8" s="7">
        <v>8.1915000000000002E-2</v>
      </c>
      <c r="R8" s="7">
        <v>8.1420199999999998E-2</v>
      </c>
      <c r="W8" s="7">
        <v>8.8822700000000004E-2</v>
      </c>
      <c r="AC8" s="7">
        <v>6.9935700000000003E-2</v>
      </c>
      <c r="AG8" s="7">
        <v>7.94237E-2</v>
      </c>
      <c r="AJ8" s="7">
        <v>0.1170872</v>
      </c>
      <c r="AQ8" s="7">
        <v>9.3627699999999994E-2</v>
      </c>
      <c r="AV8" s="7">
        <v>0.13944239999999999</v>
      </c>
      <c r="AY8" s="7">
        <v>0.1184877</v>
      </c>
      <c r="BB8" s="7">
        <v>9.5493800000000004E-2</v>
      </c>
      <c r="BF8" s="7">
        <v>9.8561999999999997E-2</v>
      </c>
    </row>
    <row r="9" spans="1:62" x14ac:dyDescent="0.25">
      <c r="A9" s="101"/>
      <c r="B9" s="4" t="s">
        <v>9</v>
      </c>
      <c r="C9" s="4" t="s">
        <v>119</v>
      </c>
      <c r="D9" s="8">
        <v>8.4000000000000005E-2</v>
      </c>
      <c r="E9" s="7">
        <v>0.14789679999999999</v>
      </c>
      <c r="L9" s="7">
        <v>6.6828899999999997E-2</v>
      </c>
      <c r="R9" s="7">
        <v>7.4087799999999995E-2</v>
      </c>
      <c r="W9" s="7">
        <v>7.9736500000000002E-2</v>
      </c>
      <c r="AC9" s="7">
        <v>6.8316600000000005E-2</v>
      </c>
      <c r="AG9" s="7">
        <v>4.9904299999999999E-2</v>
      </c>
      <c r="AJ9" s="7">
        <v>9.2499399999999996E-2</v>
      </c>
      <c r="AQ9" s="7">
        <v>8.2784200000000002E-2</v>
      </c>
      <c r="AV9" s="7">
        <v>0.1175167</v>
      </c>
      <c r="AY9" s="7">
        <v>0.1144225</v>
      </c>
      <c r="BB9" s="7">
        <v>7.20306E-2</v>
      </c>
      <c r="BF9" s="7">
        <v>6.8765300000000001E-2</v>
      </c>
    </row>
    <row r="10" spans="1:62" x14ac:dyDescent="0.25">
      <c r="A10" s="101"/>
      <c r="B10" s="4" t="s">
        <v>10</v>
      </c>
      <c r="C10" s="4" t="s">
        <v>119</v>
      </c>
      <c r="D10" s="8">
        <v>6.7000000000000004E-2</v>
      </c>
      <c r="E10" s="7">
        <v>7.5209300000000007E-2</v>
      </c>
      <c r="L10" s="7">
        <v>5.5258799999999997E-2</v>
      </c>
      <c r="R10" s="7">
        <v>7.0999900000000005E-2</v>
      </c>
      <c r="W10" s="7">
        <v>7.1926900000000002E-2</v>
      </c>
      <c r="AC10" s="7">
        <v>6.09571E-2</v>
      </c>
      <c r="AG10" s="7">
        <v>5.09118E-2</v>
      </c>
      <c r="AJ10" s="7">
        <v>7.2442099999999995E-2</v>
      </c>
      <c r="AQ10" s="7">
        <v>7.3051599999999994E-2</v>
      </c>
      <c r="AV10" s="7">
        <v>9.75684E-2</v>
      </c>
      <c r="AY10" s="7">
        <v>8.0629500000000007E-2</v>
      </c>
      <c r="BB10" s="7">
        <v>6.0988000000000001E-2</v>
      </c>
      <c r="BF10" s="7">
        <v>3.9737000000000001E-2</v>
      </c>
    </row>
    <row r="11" spans="1:62" x14ac:dyDescent="0.25">
      <c r="A11" s="101"/>
      <c r="B11" s="4" t="s">
        <v>11</v>
      </c>
      <c r="C11" s="4" t="s">
        <v>119</v>
      </c>
      <c r="D11" s="8">
        <v>5.7000000000000002E-2</v>
      </c>
      <c r="E11" s="7">
        <v>4.6924599999999997E-2</v>
      </c>
      <c r="L11" s="7">
        <v>5.7168900000000002E-2</v>
      </c>
      <c r="R11" s="7">
        <v>6.2816399999999994E-2</v>
      </c>
      <c r="W11" s="7">
        <v>6.4533900000000005E-2</v>
      </c>
      <c r="AC11" s="7">
        <v>4.5565399999999999E-2</v>
      </c>
      <c r="AG11" s="7">
        <v>4.2180200000000001E-2</v>
      </c>
      <c r="AJ11" s="7">
        <v>5.0811700000000001E-2</v>
      </c>
      <c r="AQ11" s="7">
        <v>6.7030199999999998E-2</v>
      </c>
      <c r="AV11" s="7">
        <v>6.4451599999999998E-2</v>
      </c>
      <c r="AY11" s="7">
        <v>6.2648099999999998E-2</v>
      </c>
      <c r="BB11" s="7">
        <v>5.5334899999999999E-2</v>
      </c>
      <c r="BF11" s="7">
        <v>4.9274900000000003E-2</v>
      </c>
    </row>
    <row r="12" spans="1:62" x14ac:dyDescent="0.25">
      <c r="A12" s="101"/>
      <c r="B12" s="4" t="s">
        <v>12</v>
      </c>
      <c r="C12" s="4" t="s">
        <v>119</v>
      </c>
      <c r="D12" s="8">
        <v>5.8999999999999997E-2</v>
      </c>
      <c r="E12" s="7">
        <v>5.4437699999999999E-2</v>
      </c>
      <c r="L12" s="7">
        <v>6.4420000000000005E-2</v>
      </c>
      <c r="R12" s="7">
        <v>6.5162399999999995E-2</v>
      </c>
      <c r="W12" s="7">
        <v>5.6431700000000001E-2</v>
      </c>
      <c r="AC12" s="7">
        <v>6.8400699999999995E-2</v>
      </c>
      <c r="AG12" s="7">
        <v>4.8191600000000001E-2</v>
      </c>
      <c r="AJ12" s="7">
        <v>6.1037000000000001E-2</v>
      </c>
      <c r="AQ12" s="7">
        <v>6.1400200000000002E-2</v>
      </c>
      <c r="AV12" s="7">
        <v>6.3017500000000004E-2</v>
      </c>
      <c r="AY12" s="7">
        <v>6.4319000000000001E-2</v>
      </c>
      <c r="BB12" s="7">
        <v>6.1575600000000001E-2</v>
      </c>
      <c r="BF12" s="7">
        <v>4.6067200000000003E-2</v>
      </c>
    </row>
    <row r="13" spans="1:62" x14ac:dyDescent="0.25">
      <c r="A13" s="101"/>
      <c r="B13" s="4" t="s">
        <v>13</v>
      </c>
      <c r="C13" s="4" t="s">
        <v>119</v>
      </c>
      <c r="D13" s="8">
        <v>6.0999999999999999E-2</v>
      </c>
      <c r="E13" s="7">
        <v>5.8649199999999999E-2</v>
      </c>
      <c r="L13" s="7">
        <v>6.2668000000000001E-2</v>
      </c>
      <c r="R13" s="7">
        <v>6.6297099999999998E-2</v>
      </c>
      <c r="W13" s="7">
        <v>6.1448999999999997E-2</v>
      </c>
      <c r="AC13" s="7">
        <v>6.4763000000000001E-2</v>
      </c>
      <c r="AG13" s="7">
        <v>7.6972200000000005E-2</v>
      </c>
      <c r="AJ13" s="7">
        <v>5.7938000000000003E-2</v>
      </c>
      <c r="AQ13" s="7">
        <v>5.8799799999999999E-2</v>
      </c>
      <c r="AV13" s="7">
        <v>4.8545199999999997E-2</v>
      </c>
      <c r="AY13" s="7">
        <v>6.1076900000000003E-2</v>
      </c>
      <c r="BB13" s="7">
        <v>6.2325199999999997E-2</v>
      </c>
      <c r="BF13" s="7">
        <v>6.0642300000000003E-2</v>
      </c>
    </row>
    <row r="14" spans="1:62" x14ac:dyDescent="0.25">
      <c r="A14" s="101"/>
      <c r="B14" s="4" t="s">
        <v>14</v>
      </c>
      <c r="C14" s="4" t="s">
        <v>119</v>
      </c>
      <c r="D14" s="8">
        <v>0.06</v>
      </c>
      <c r="E14" s="7">
        <v>5.1915999999999997E-2</v>
      </c>
      <c r="L14" s="7">
        <v>6.3373700000000005E-2</v>
      </c>
      <c r="R14" s="7">
        <v>7.2942099999999996E-2</v>
      </c>
      <c r="W14" s="7">
        <v>5.83819E-2</v>
      </c>
      <c r="AC14" s="7">
        <v>5.9148800000000001E-2</v>
      </c>
      <c r="AG14" s="7">
        <v>6.4915899999999999E-2</v>
      </c>
      <c r="AJ14" s="7">
        <v>5.74818E-2</v>
      </c>
      <c r="AQ14" s="7">
        <v>5.7272299999999998E-2</v>
      </c>
      <c r="AV14" s="7">
        <v>5.55205E-2</v>
      </c>
      <c r="AY14" s="7">
        <v>6.6014900000000001E-2</v>
      </c>
      <c r="BB14" s="7">
        <v>6.2142900000000001E-2</v>
      </c>
      <c r="BF14" s="7">
        <v>5.6788100000000001E-2</v>
      </c>
    </row>
    <row r="15" spans="1:62" x14ac:dyDescent="0.25">
      <c r="A15" s="101"/>
      <c r="B15" s="4" t="s">
        <v>15</v>
      </c>
      <c r="C15" s="4" t="s">
        <v>119</v>
      </c>
      <c r="D15" s="8">
        <v>5.0999999999999997E-2</v>
      </c>
      <c r="E15" s="7">
        <v>4.6144600000000001E-2</v>
      </c>
      <c r="L15" s="7">
        <v>4.9102699999999999E-2</v>
      </c>
      <c r="R15" s="7">
        <v>6.2881900000000004E-2</v>
      </c>
      <c r="W15" s="7">
        <v>5.4206699999999997E-2</v>
      </c>
      <c r="AC15" s="7">
        <v>4.8067600000000002E-2</v>
      </c>
      <c r="AG15" s="7">
        <v>6.33711E-2</v>
      </c>
      <c r="AJ15" s="7">
        <v>6.2547199999999997E-2</v>
      </c>
      <c r="AQ15" s="7">
        <v>3.8021699999999999E-2</v>
      </c>
      <c r="AV15" s="7">
        <v>4.30474E-2</v>
      </c>
      <c r="AY15" s="7">
        <v>5.2422900000000001E-2</v>
      </c>
      <c r="BB15" s="7">
        <v>5.2619800000000001E-2</v>
      </c>
      <c r="BF15" s="7">
        <v>4.4005900000000001E-2</v>
      </c>
    </row>
    <row r="16" spans="1:62" x14ac:dyDescent="0.25">
      <c r="A16" s="101"/>
      <c r="B16" s="4" t="s">
        <v>16</v>
      </c>
      <c r="C16" s="4" t="s">
        <v>119</v>
      </c>
      <c r="D16" s="8">
        <v>3.9E-2</v>
      </c>
      <c r="E16" s="7">
        <v>5.2123999999999997E-2</v>
      </c>
      <c r="L16" s="7">
        <v>4.5209600000000003E-2</v>
      </c>
      <c r="R16" s="7">
        <v>5.6258700000000002E-2</v>
      </c>
      <c r="W16" s="7">
        <v>4.0546400000000003E-2</v>
      </c>
      <c r="AC16" s="7">
        <v>2.8849E-2</v>
      </c>
      <c r="AG16" s="7">
        <v>3.5866599999999998E-2</v>
      </c>
      <c r="AJ16" s="7">
        <v>4.4314699999999999E-2</v>
      </c>
      <c r="AQ16" s="7">
        <v>2.3757199999999999E-2</v>
      </c>
      <c r="AV16" s="7">
        <v>3.4203299999999999E-2</v>
      </c>
      <c r="AY16" s="7">
        <v>4.27214E-2</v>
      </c>
      <c r="BB16" s="7">
        <v>3.9348399999999999E-2</v>
      </c>
      <c r="BF16" s="7">
        <v>2.81257E-2</v>
      </c>
    </row>
    <row r="17" spans="1:58" x14ac:dyDescent="0.25">
      <c r="A17" s="101"/>
      <c r="B17" s="4" t="s">
        <v>17</v>
      </c>
      <c r="C17" s="4" t="s">
        <v>119</v>
      </c>
      <c r="D17" s="8">
        <v>2.5999999999999999E-2</v>
      </c>
      <c r="E17" s="7">
        <v>2.9402600000000001E-2</v>
      </c>
      <c r="L17" s="7">
        <v>2.5877500000000001E-2</v>
      </c>
      <c r="R17" s="7">
        <v>3.8538799999999998E-2</v>
      </c>
      <c r="W17" s="7">
        <v>2.54501E-2</v>
      </c>
      <c r="AC17" s="7">
        <v>2.2078299999999999E-2</v>
      </c>
      <c r="AG17" s="7">
        <v>2.1896100000000002E-2</v>
      </c>
      <c r="AJ17" s="7">
        <v>3.4954699999999998E-2</v>
      </c>
      <c r="AQ17" s="7">
        <v>2.0184799999999999E-2</v>
      </c>
      <c r="AV17" s="7">
        <v>2.4294300000000001E-2</v>
      </c>
      <c r="AY17" s="7">
        <v>1.94778E-2</v>
      </c>
      <c r="BB17" s="7">
        <v>2.8974300000000001E-2</v>
      </c>
      <c r="BF17" s="7">
        <v>2.1417499999999999E-2</v>
      </c>
    </row>
    <row r="18" spans="1:58" x14ac:dyDescent="0.25">
      <c r="A18" s="101"/>
      <c r="B18" s="4" t="s">
        <v>18</v>
      </c>
      <c r="C18" s="4" t="s">
        <v>119</v>
      </c>
      <c r="D18" s="8">
        <v>1.9E-2</v>
      </c>
      <c r="E18" s="7">
        <v>2.4541199999999999E-2</v>
      </c>
      <c r="L18" s="7">
        <v>1.9770099999999999E-2</v>
      </c>
      <c r="R18" s="7">
        <v>2.9547799999999999E-2</v>
      </c>
      <c r="W18" s="7">
        <v>1.60625E-2</v>
      </c>
      <c r="AC18" s="7">
        <v>1.5602E-2</v>
      </c>
      <c r="AG18" s="7">
        <v>1.47093E-2</v>
      </c>
      <c r="AJ18" s="7">
        <v>2.1064099999999999E-2</v>
      </c>
      <c r="AQ18" s="7">
        <v>1.12096E-2</v>
      </c>
      <c r="AV18" s="7">
        <v>1.79274E-2</v>
      </c>
      <c r="AY18" s="7">
        <v>2.4964500000000001E-2</v>
      </c>
      <c r="BB18" s="7">
        <v>1.4588500000000001E-2</v>
      </c>
      <c r="BF18" s="7">
        <v>1.81732E-2</v>
      </c>
    </row>
    <row r="19" spans="1:58" x14ac:dyDescent="0.25">
      <c r="A19" s="101"/>
      <c r="B19" s="4" t="s">
        <v>19</v>
      </c>
      <c r="C19" s="4" t="s">
        <v>119</v>
      </c>
      <c r="D19" s="8">
        <v>1.2999999999999999E-2</v>
      </c>
      <c r="E19" s="7">
        <v>1.8743800000000001E-2</v>
      </c>
      <c r="L19" s="7">
        <v>8.6622999999999995E-3</v>
      </c>
      <c r="R19" s="7">
        <v>2.1527999999999999E-2</v>
      </c>
      <c r="W19" s="7">
        <v>1.36425E-2</v>
      </c>
      <c r="AC19" s="7">
        <v>1.0177E-2</v>
      </c>
      <c r="AG19" s="7">
        <v>1.35339E-2</v>
      </c>
      <c r="AJ19" s="7">
        <v>1.8169500000000002E-2</v>
      </c>
      <c r="AQ19" s="7">
        <v>6.0971000000000003E-3</v>
      </c>
      <c r="AV19" s="7">
        <v>1.30381E-2</v>
      </c>
      <c r="AY19" s="7">
        <v>1.1646800000000001E-2</v>
      </c>
      <c r="BB19" s="7">
        <v>1.2157100000000001E-2</v>
      </c>
      <c r="BF19" s="7">
        <v>8.6108999999999995E-3</v>
      </c>
    </row>
    <row r="20" spans="1:58" x14ac:dyDescent="0.25">
      <c r="A20" s="101"/>
      <c r="B20" s="4" t="s">
        <v>20</v>
      </c>
      <c r="C20" s="4" t="s">
        <v>119</v>
      </c>
      <c r="D20" s="8">
        <v>1.2E-2</v>
      </c>
      <c r="E20" s="7">
        <v>1.51302E-2</v>
      </c>
      <c r="L20" s="7">
        <v>6.9103999999999997E-3</v>
      </c>
      <c r="R20" s="7">
        <v>1.91384E-2</v>
      </c>
      <c r="W20" s="7">
        <v>1.21178E-2</v>
      </c>
      <c r="AC20" s="7">
        <v>8.6420999999999998E-3</v>
      </c>
      <c r="AG20" s="7">
        <v>8.2614000000000003E-3</v>
      </c>
      <c r="AJ20" s="7">
        <v>1.6439100000000002E-2</v>
      </c>
      <c r="AQ20" s="7">
        <v>4.6328000000000003E-3</v>
      </c>
      <c r="AV20" s="7">
        <v>1.17126E-2</v>
      </c>
      <c r="AY20" s="7">
        <v>1.33676E-2</v>
      </c>
      <c r="BB20" s="7">
        <v>8.2667999999999995E-3</v>
      </c>
      <c r="BF20" s="7">
        <v>1.14284E-2</v>
      </c>
    </row>
    <row r="21" spans="1:58" x14ac:dyDescent="0.25">
      <c r="A21" s="101"/>
      <c r="B21" s="4" t="s">
        <v>21</v>
      </c>
      <c r="C21" s="4" t="s">
        <v>119</v>
      </c>
      <c r="D21" s="8">
        <v>6.4000000000000001E-2</v>
      </c>
      <c r="E21" s="7">
        <v>3.0607599999999999E-2</v>
      </c>
      <c r="L21" s="7">
        <v>6.0375600000000001E-2</v>
      </c>
      <c r="R21" s="7">
        <v>5.6350400000000002E-2</v>
      </c>
      <c r="W21" s="7">
        <v>7.4812900000000002E-2</v>
      </c>
      <c r="AC21" s="7">
        <v>7.5845599999999999E-2</v>
      </c>
      <c r="AG21" s="7">
        <v>6.46896E-2</v>
      </c>
      <c r="AJ21" s="7">
        <v>6.0262999999999997E-2</v>
      </c>
      <c r="AQ21" s="7">
        <v>7.9672499999999993E-2</v>
      </c>
      <c r="AV21" s="7">
        <v>6.4145300000000002E-2</v>
      </c>
      <c r="AY21" s="7">
        <v>5.2841199999999998E-2</v>
      </c>
      <c r="BB21" s="7">
        <v>6.5067100000000003E-2</v>
      </c>
      <c r="BF21" s="7">
        <v>6.0097200000000003E-2</v>
      </c>
    </row>
    <row r="22" spans="1:58" x14ac:dyDescent="0.25">
      <c r="A22" s="101"/>
      <c r="B22" s="4" t="s">
        <v>22</v>
      </c>
      <c r="C22" s="4" t="s">
        <v>119</v>
      </c>
      <c r="D22" s="8">
        <v>5.6000000000000001E-2</v>
      </c>
      <c r="E22" s="7">
        <v>1.95455E-2</v>
      </c>
      <c r="L22" s="7">
        <v>6.4462199999999997E-2</v>
      </c>
      <c r="R22" s="7">
        <v>5.3886900000000001E-2</v>
      </c>
      <c r="W22" s="7">
        <v>7.5525999999999996E-2</v>
      </c>
      <c r="AC22" s="7">
        <v>5.6589899999999999E-2</v>
      </c>
      <c r="AG22" s="7">
        <v>6.4348100000000005E-2</v>
      </c>
      <c r="AJ22" s="7">
        <v>4.1079600000000001E-2</v>
      </c>
      <c r="AQ22" s="7">
        <v>7.3162099999999994E-2</v>
      </c>
      <c r="AV22" s="7">
        <v>4.5643099999999999E-2</v>
      </c>
      <c r="AY22" s="7">
        <v>4.20805E-2</v>
      </c>
      <c r="BB22" s="7">
        <v>6.1740000000000003E-2</v>
      </c>
      <c r="BF22" s="7">
        <v>4.6523299999999997E-2</v>
      </c>
    </row>
    <row r="23" spans="1:58" x14ac:dyDescent="0.25">
      <c r="A23" s="101"/>
      <c r="B23" s="4" t="s">
        <v>23</v>
      </c>
      <c r="C23" s="4" t="s">
        <v>119</v>
      </c>
      <c r="D23" s="8">
        <v>5.2999999999999999E-2</v>
      </c>
      <c r="E23" s="7">
        <v>9.1582E-3</v>
      </c>
      <c r="L23" s="7">
        <v>6.8802199999999994E-2</v>
      </c>
      <c r="R23" s="7">
        <v>5.32066E-2</v>
      </c>
      <c r="W23" s="7">
        <v>5.9100399999999997E-2</v>
      </c>
      <c r="AC23" s="7">
        <v>6.1259099999999997E-2</v>
      </c>
      <c r="AG23" s="7">
        <v>5.2622599999999999E-2</v>
      </c>
      <c r="AJ23" s="7">
        <v>3.6996500000000002E-2</v>
      </c>
      <c r="AQ23" s="7">
        <v>7.0964399999999997E-2</v>
      </c>
      <c r="AV23" s="7">
        <v>4.0722000000000001E-2</v>
      </c>
      <c r="AY23" s="7">
        <v>4.55705E-2</v>
      </c>
      <c r="BB23" s="7">
        <v>4.8551700000000003E-2</v>
      </c>
      <c r="BF23" s="7">
        <v>5.3805600000000002E-2</v>
      </c>
    </row>
    <row r="24" spans="1:58" x14ac:dyDescent="0.25">
      <c r="A24" s="101"/>
      <c r="B24" s="4" t="s">
        <v>24</v>
      </c>
      <c r="C24" s="4" t="s">
        <v>119</v>
      </c>
      <c r="D24" s="8">
        <v>0.06</v>
      </c>
      <c r="E24" s="7">
        <v>2.3232800000000001E-2</v>
      </c>
      <c r="L24" s="7">
        <v>6.8994899999999998E-2</v>
      </c>
      <c r="R24" s="7">
        <v>4.2383900000000002E-2</v>
      </c>
      <c r="W24" s="7">
        <v>5.02919E-2</v>
      </c>
      <c r="AC24" s="7">
        <v>9.3461199999999994E-2</v>
      </c>
      <c r="AG24" s="7">
        <v>6.9300200000000006E-2</v>
      </c>
      <c r="AJ24" s="7">
        <v>5.1875400000000002E-2</v>
      </c>
      <c r="AQ24" s="7">
        <v>6.6001799999999999E-2</v>
      </c>
      <c r="AV24" s="7">
        <v>3.3157800000000001E-2</v>
      </c>
      <c r="AY24" s="7">
        <v>3.7628599999999998E-2</v>
      </c>
      <c r="BB24" s="7">
        <v>5.6509299999999998E-2</v>
      </c>
      <c r="BF24" s="7">
        <v>0.1000735</v>
      </c>
    </row>
    <row r="25" spans="1:58" x14ac:dyDescent="0.25">
      <c r="A25" s="101"/>
      <c r="B25" s="4" t="s">
        <v>25</v>
      </c>
      <c r="C25" s="4" t="s">
        <v>119</v>
      </c>
      <c r="D25" s="8">
        <v>7.8E-2</v>
      </c>
      <c r="E25" s="7">
        <v>9.8715399999999995E-2</v>
      </c>
      <c r="L25" s="7">
        <v>7.6661000000000007E-2</v>
      </c>
      <c r="R25" s="7">
        <v>5.0124700000000001E-2</v>
      </c>
      <c r="W25" s="7">
        <v>6.3043199999999994E-2</v>
      </c>
      <c r="AC25" s="7">
        <v>8.8965600000000006E-2</v>
      </c>
      <c r="AG25" s="7">
        <v>0.109998</v>
      </c>
      <c r="AJ25" s="7">
        <v>6.7570900000000003E-2</v>
      </c>
      <c r="AQ25" s="7">
        <v>6.9333800000000001E-2</v>
      </c>
      <c r="AV25" s="7">
        <v>4.6932399999999999E-2</v>
      </c>
      <c r="AY25" s="7">
        <v>7.2214799999999996E-2</v>
      </c>
      <c r="BB25" s="7">
        <v>8.2577300000000006E-2</v>
      </c>
      <c r="BF25" s="7">
        <v>0.12600610000000001</v>
      </c>
    </row>
    <row r="26" spans="1:58" x14ac:dyDescent="0.25">
      <c r="A26" s="101"/>
      <c r="B26" s="4" t="s">
        <v>26</v>
      </c>
      <c r="C26" s="4" t="s">
        <v>119</v>
      </c>
      <c r="D26" s="8">
        <v>9.9000000000000005E-2</v>
      </c>
      <c r="E26" s="7">
        <v>0.2374135</v>
      </c>
      <c r="L26" s="7">
        <v>7.4288099999999996E-2</v>
      </c>
      <c r="R26" s="7">
        <v>6.9646899999999998E-2</v>
      </c>
      <c r="W26" s="7">
        <v>7.8688599999999997E-2</v>
      </c>
      <c r="AC26" s="7">
        <v>8.0977800000000003E-2</v>
      </c>
      <c r="AG26" s="7">
        <v>7.8777399999999997E-2</v>
      </c>
      <c r="AJ26" s="7">
        <v>0.1132595</v>
      </c>
      <c r="AQ26" s="7">
        <v>8.2000100000000006E-2</v>
      </c>
      <c r="AV26" s="7">
        <v>0.12824759999999999</v>
      </c>
      <c r="AY26" s="7">
        <v>0.12536910000000001</v>
      </c>
      <c r="BB26" s="7">
        <v>0.1002933</v>
      </c>
      <c r="BF26" s="7">
        <v>0.1004514</v>
      </c>
    </row>
    <row r="27" spans="1:58" x14ac:dyDescent="0.25">
      <c r="A27" s="101"/>
      <c r="B27" s="4" t="s">
        <v>27</v>
      </c>
      <c r="C27" s="4" t="s">
        <v>119</v>
      </c>
      <c r="D27" s="8">
        <v>8.1000000000000003E-2</v>
      </c>
      <c r="E27" s="7">
        <v>0.13416719999999999</v>
      </c>
      <c r="L27" s="7">
        <v>6.4046400000000003E-2</v>
      </c>
      <c r="R27" s="7">
        <v>7.3172000000000001E-2</v>
      </c>
      <c r="W27" s="7">
        <v>8.0844600000000003E-2</v>
      </c>
      <c r="AC27" s="7">
        <v>6.8590899999999996E-2</v>
      </c>
      <c r="AG27" s="7">
        <v>5.9111499999999997E-2</v>
      </c>
      <c r="AJ27" s="7">
        <v>8.2242200000000001E-2</v>
      </c>
      <c r="AQ27" s="7">
        <v>8.81324E-2</v>
      </c>
      <c r="AV27" s="7">
        <v>0.11847000000000001</v>
      </c>
      <c r="AY27" s="7">
        <v>0.1026846</v>
      </c>
      <c r="BB27" s="7">
        <v>7.8958700000000007E-2</v>
      </c>
      <c r="BF27" s="7">
        <v>5.6338600000000003E-2</v>
      </c>
    </row>
    <row r="28" spans="1:58" x14ac:dyDescent="0.25">
      <c r="A28" s="101"/>
      <c r="B28" s="4" t="s">
        <v>28</v>
      </c>
      <c r="C28" s="4" t="s">
        <v>119</v>
      </c>
      <c r="D28" s="8">
        <v>6.5000000000000002E-2</v>
      </c>
      <c r="E28" s="7">
        <v>6.8662200000000007E-2</v>
      </c>
      <c r="L28" s="7">
        <v>6.9704699999999994E-2</v>
      </c>
      <c r="R28" s="7">
        <v>5.9916700000000003E-2</v>
      </c>
      <c r="W28" s="7">
        <v>6.8999400000000002E-2</v>
      </c>
      <c r="AC28" s="7">
        <v>6.1799399999999997E-2</v>
      </c>
      <c r="AG28" s="7">
        <v>5.7603099999999997E-2</v>
      </c>
      <c r="AJ28" s="7">
        <v>5.9792400000000002E-2</v>
      </c>
      <c r="AQ28" s="7">
        <v>7.2784000000000001E-2</v>
      </c>
      <c r="AV28" s="7">
        <v>9.0383599999999995E-2</v>
      </c>
      <c r="AY28" s="7">
        <v>6.0872500000000003E-2</v>
      </c>
      <c r="BB28" s="7">
        <v>6.2323099999999999E-2</v>
      </c>
      <c r="BF28" s="7">
        <v>4.9076700000000001E-2</v>
      </c>
    </row>
    <row r="29" spans="1:58" x14ac:dyDescent="0.25">
      <c r="A29" s="101"/>
      <c r="B29" s="4" t="s">
        <v>29</v>
      </c>
      <c r="C29" s="4" t="s">
        <v>119</v>
      </c>
      <c r="D29" s="8">
        <v>5.6000000000000001E-2</v>
      </c>
      <c r="E29" s="7">
        <v>4.7068199999999998E-2</v>
      </c>
      <c r="L29" s="7">
        <v>5.6623699999999999E-2</v>
      </c>
      <c r="R29" s="7">
        <v>6.1339100000000001E-2</v>
      </c>
      <c r="W29" s="7">
        <v>6.3462599999999994E-2</v>
      </c>
      <c r="AC29" s="7">
        <v>5.5548100000000003E-2</v>
      </c>
      <c r="AG29" s="7">
        <v>4.8723599999999999E-2</v>
      </c>
      <c r="AJ29" s="7">
        <v>5.2193799999999999E-2</v>
      </c>
      <c r="AQ29" s="7">
        <v>6.5056600000000006E-2</v>
      </c>
      <c r="AV29" s="7">
        <v>6.2017799999999998E-2</v>
      </c>
      <c r="AY29" s="7">
        <v>6.24609E-2</v>
      </c>
      <c r="BB29" s="7">
        <v>5.3199299999999998E-2</v>
      </c>
      <c r="BF29" s="7">
        <v>4.5706200000000002E-2</v>
      </c>
    </row>
    <row r="30" spans="1:58" x14ac:dyDescent="0.25">
      <c r="A30" s="101"/>
      <c r="B30" s="4" t="s">
        <v>30</v>
      </c>
      <c r="C30" s="4" t="s">
        <v>119</v>
      </c>
      <c r="D30" s="8">
        <v>5.8999999999999997E-2</v>
      </c>
      <c r="E30" s="7">
        <v>4.1742000000000001E-2</v>
      </c>
      <c r="L30" s="7">
        <v>6.5171999999999994E-2</v>
      </c>
      <c r="R30" s="7">
        <v>5.9370399999999997E-2</v>
      </c>
      <c r="W30" s="7">
        <v>6.2313300000000002E-2</v>
      </c>
      <c r="AC30" s="7">
        <v>5.84036E-2</v>
      </c>
      <c r="AG30" s="7">
        <v>6.2071300000000003E-2</v>
      </c>
      <c r="AJ30" s="7">
        <v>5.5058799999999998E-2</v>
      </c>
      <c r="AQ30" s="7">
        <v>6.80341E-2</v>
      </c>
      <c r="AV30" s="7">
        <v>4.9511100000000002E-2</v>
      </c>
      <c r="AY30" s="7">
        <v>5.3579399999999999E-2</v>
      </c>
      <c r="BB30" s="7">
        <v>6.2751899999999999E-2</v>
      </c>
      <c r="BF30" s="7">
        <v>5.6369200000000001E-2</v>
      </c>
    </row>
    <row r="31" spans="1:58" x14ac:dyDescent="0.25">
      <c r="A31" s="101"/>
      <c r="B31" s="4" t="s">
        <v>31</v>
      </c>
      <c r="C31" s="4" t="s">
        <v>119</v>
      </c>
      <c r="D31" s="8">
        <v>6.0999999999999999E-2</v>
      </c>
      <c r="E31" s="7">
        <v>4.2585499999999998E-2</v>
      </c>
      <c r="L31" s="7">
        <v>6.4604099999999998E-2</v>
      </c>
      <c r="R31" s="7">
        <v>7.1533100000000002E-2</v>
      </c>
      <c r="W31" s="7">
        <v>6.42596E-2</v>
      </c>
      <c r="AC31" s="7">
        <v>6.6256300000000004E-2</v>
      </c>
      <c r="AG31" s="7">
        <v>6.2526700000000004E-2</v>
      </c>
      <c r="AJ31" s="7">
        <v>6.4152200000000006E-2</v>
      </c>
      <c r="AQ31" s="7">
        <v>6.26226E-2</v>
      </c>
      <c r="AV31" s="7">
        <v>5.8729999999999997E-2</v>
      </c>
      <c r="AY31" s="7">
        <v>5.8791900000000001E-2</v>
      </c>
      <c r="BB31" s="7">
        <v>5.7092400000000001E-2</v>
      </c>
      <c r="BF31" s="7">
        <v>5.8003399999999997E-2</v>
      </c>
    </row>
    <row r="32" spans="1:58" x14ac:dyDescent="0.25">
      <c r="A32" s="101"/>
      <c r="B32" s="4" t="s">
        <v>32</v>
      </c>
      <c r="C32" s="4" t="s">
        <v>119</v>
      </c>
      <c r="D32" s="8">
        <v>6.2E-2</v>
      </c>
      <c r="E32" s="7">
        <v>3.7090600000000001E-2</v>
      </c>
      <c r="L32" s="7">
        <v>6.3042500000000001E-2</v>
      </c>
      <c r="R32" s="7">
        <v>6.6709299999999999E-2</v>
      </c>
      <c r="W32" s="7">
        <v>6.11137E-2</v>
      </c>
      <c r="AC32" s="7">
        <v>5.9175400000000003E-2</v>
      </c>
      <c r="AG32" s="7">
        <v>7.8834299999999996E-2</v>
      </c>
      <c r="AJ32" s="7">
        <v>6.9979200000000005E-2</v>
      </c>
      <c r="AQ32" s="7">
        <v>6.32606E-2</v>
      </c>
      <c r="AV32" s="7">
        <v>5.5356200000000001E-2</v>
      </c>
      <c r="AY32" s="7">
        <v>7.0715899999999998E-2</v>
      </c>
      <c r="BB32" s="7">
        <v>6.9217399999999998E-2</v>
      </c>
      <c r="BF32" s="7">
        <v>5.55113E-2</v>
      </c>
    </row>
    <row r="33" spans="1:62" x14ac:dyDescent="0.25">
      <c r="A33" s="101"/>
      <c r="B33" s="4" t="s">
        <v>33</v>
      </c>
      <c r="C33" s="4" t="s">
        <v>119</v>
      </c>
      <c r="D33" s="8">
        <v>5.7000000000000002E-2</v>
      </c>
      <c r="E33" s="7">
        <v>4.5694499999999999E-2</v>
      </c>
      <c r="L33" s="7">
        <v>5.8306999999999998E-2</v>
      </c>
      <c r="R33" s="7">
        <v>7.3182300000000006E-2</v>
      </c>
      <c r="W33" s="7">
        <v>5.4419299999999997E-2</v>
      </c>
      <c r="AC33" s="7">
        <v>4.9315999999999999E-2</v>
      </c>
      <c r="AG33" s="7">
        <v>6.13883E-2</v>
      </c>
      <c r="AJ33" s="7">
        <v>7.1889300000000003E-2</v>
      </c>
      <c r="AQ33" s="7">
        <v>4.3812200000000003E-2</v>
      </c>
      <c r="AV33" s="7">
        <v>5.8665500000000002E-2</v>
      </c>
      <c r="AY33" s="7">
        <v>5.0402700000000002E-2</v>
      </c>
      <c r="BB33" s="7">
        <v>5.9201799999999999E-2</v>
      </c>
      <c r="BF33" s="7">
        <v>5.3509399999999999E-2</v>
      </c>
    </row>
    <row r="34" spans="1:62" x14ac:dyDescent="0.25">
      <c r="A34" s="101"/>
      <c r="B34" s="4" t="s">
        <v>34</v>
      </c>
      <c r="C34" s="4" t="s">
        <v>119</v>
      </c>
      <c r="D34" s="8">
        <v>4.5999999999999999E-2</v>
      </c>
      <c r="E34" s="7">
        <v>5.0731499999999999E-2</v>
      </c>
      <c r="L34" s="7">
        <v>5.0681400000000001E-2</v>
      </c>
      <c r="R34" s="7">
        <v>6.22874E-2</v>
      </c>
      <c r="W34" s="7">
        <v>4.0770399999999998E-2</v>
      </c>
      <c r="AC34" s="7">
        <v>4.2756000000000002E-2</v>
      </c>
      <c r="AG34" s="7">
        <v>3.7595700000000003E-2</v>
      </c>
      <c r="AJ34" s="7">
        <v>5.4352900000000003E-2</v>
      </c>
      <c r="AQ34" s="7">
        <v>3.8223399999999998E-2</v>
      </c>
      <c r="AV34" s="7">
        <v>4.2140299999999999E-2</v>
      </c>
      <c r="AY34" s="7">
        <v>5.3422799999999999E-2</v>
      </c>
      <c r="BB34" s="7">
        <v>4.2840700000000002E-2</v>
      </c>
      <c r="BF34" s="7">
        <v>3.9772000000000002E-2</v>
      </c>
    </row>
    <row r="35" spans="1:62" x14ac:dyDescent="0.25">
      <c r="A35" s="101"/>
      <c r="B35" s="4" t="s">
        <v>35</v>
      </c>
      <c r="C35" s="4" t="s">
        <v>119</v>
      </c>
      <c r="D35" s="8">
        <v>3.2000000000000001E-2</v>
      </c>
      <c r="E35" s="7">
        <v>4.1525100000000002E-2</v>
      </c>
      <c r="L35" s="7">
        <v>3.4284500000000002E-2</v>
      </c>
      <c r="R35" s="7">
        <v>4.1590200000000001E-2</v>
      </c>
      <c r="W35" s="7">
        <v>2.9109800000000002E-2</v>
      </c>
      <c r="AC35" s="7">
        <v>3.01762E-2</v>
      </c>
      <c r="AG35" s="7">
        <v>2.5528599999999999E-2</v>
      </c>
      <c r="AJ35" s="7">
        <v>3.8518999999999998E-2</v>
      </c>
      <c r="AQ35" s="7">
        <v>2.2461399999999999E-2</v>
      </c>
      <c r="AV35" s="7">
        <v>3.2792500000000002E-2</v>
      </c>
      <c r="AY35" s="7">
        <v>3.5055900000000001E-2</v>
      </c>
      <c r="BB35" s="7">
        <v>3.3151E-2</v>
      </c>
      <c r="BF35" s="7">
        <v>2.8414399999999999E-2</v>
      </c>
    </row>
    <row r="36" spans="1:62" x14ac:dyDescent="0.25">
      <c r="A36" s="101"/>
      <c r="B36" s="4" t="s">
        <v>36</v>
      </c>
      <c r="C36" s="4" t="s">
        <v>119</v>
      </c>
      <c r="D36" s="8">
        <v>2.4E-2</v>
      </c>
      <c r="E36" s="7">
        <v>2.4004000000000001E-2</v>
      </c>
      <c r="L36" s="7">
        <v>2.3637100000000001E-2</v>
      </c>
      <c r="R36" s="7">
        <v>3.6745800000000002E-2</v>
      </c>
      <c r="W36" s="7">
        <v>2.4403500000000002E-2</v>
      </c>
      <c r="AC36" s="7">
        <v>1.9718699999999999E-2</v>
      </c>
      <c r="AG36" s="7">
        <v>2.0804300000000001E-2</v>
      </c>
      <c r="AJ36" s="7">
        <v>2.6768199999999999E-2</v>
      </c>
      <c r="AQ36" s="7">
        <v>1.38479E-2</v>
      </c>
      <c r="AV36" s="7">
        <v>2.50779E-2</v>
      </c>
      <c r="AY36" s="7">
        <v>2.6845600000000001E-2</v>
      </c>
      <c r="BB36" s="7">
        <v>2.1231699999999999E-2</v>
      </c>
      <c r="BF36" s="7">
        <v>2.63615E-2</v>
      </c>
    </row>
    <row r="37" spans="1:62" x14ac:dyDescent="0.25">
      <c r="A37" s="101"/>
      <c r="B37" s="4" t="s">
        <v>37</v>
      </c>
      <c r="C37" s="4" t="s">
        <v>119</v>
      </c>
      <c r="D37" s="8">
        <v>0.02</v>
      </c>
      <c r="E37" s="7">
        <v>2.1569899999999999E-2</v>
      </c>
      <c r="L37" s="7">
        <v>1.79484E-2</v>
      </c>
      <c r="R37" s="7">
        <v>3.4601800000000002E-2</v>
      </c>
      <c r="W37" s="7">
        <v>1.9303000000000001E-2</v>
      </c>
      <c r="AC37" s="7">
        <v>1.51074E-2</v>
      </c>
      <c r="AG37" s="7">
        <v>2.5727900000000001E-2</v>
      </c>
      <c r="AJ37" s="7">
        <v>2.1564E-2</v>
      </c>
      <c r="AQ37" s="7">
        <v>1.0693100000000001E-2</v>
      </c>
      <c r="AV37" s="7">
        <v>2.42613E-2</v>
      </c>
      <c r="AY37" s="7">
        <v>2.0178999999999999E-2</v>
      </c>
      <c r="BB37" s="7">
        <v>1.88136E-2</v>
      </c>
      <c r="BF37" s="7">
        <v>1.8190499999999998E-2</v>
      </c>
    </row>
    <row r="38" spans="1:62" x14ac:dyDescent="0.25">
      <c r="A38" s="101"/>
      <c r="B38" s="4" t="s">
        <v>38</v>
      </c>
      <c r="C38" s="4" t="s">
        <v>119</v>
      </c>
      <c r="D38" s="8">
        <v>2.5000000000000001E-2</v>
      </c>
      <c r="E38" s="7">
        <v>2.64864E-2</v>
      </c>
      <c r="L38" s="7">
        <v>1.8364200000000001E-2</v>
      </c>
      <c r="R38" s="7">
        <v>3.3952499999999997E-2</v>
      </c>
      <c r="W38" s="7">
        <v>2.9537600000000001E-2</v>
      </c>
      <c r="AC38" s="7">
        <v>1.6052799999999999E-2</v>
      </c>
      <c r="AG38" s="7">
        <v>2.03489E-2</v>
      </c>
      <c r="AJ38" s="7">
        <v>3.2442899999999997E-2</v>
      </c>
      <c r="AQ38" s="7">
        <v>9.9369000000000002E-3</v>
      </c>
      <c r="AV38" s="7">
        <v>2.3745599999999999E-2</v>
      </c>
      <c r="AY38" s="7">
        <v>2.92841E-2</v>
      </c>
      <c r="BB38" s="7">
        <v>2.6479599999999999E-2</v>
      </c>
      <c r="BF38" s="7">
        <v>2.57895E-2</v>
      </c>
    </row>
    <row r="39" spans="1:62" x14ac:dyDescent="0.25">
      <c r="A39" s="101" t="s">
        <v>39</v>
      </c>
      <c r="B39" s="4" t="s">
        <v>40</v>
      </c>
      <c r="C39" s="4" t="s">
        <v>120</v>
      </c>
      <c r="D39" s="8">
        <v>0.14099999999999999</v>
      </c>
      <c r="E39" s="7">
        <v>5.9580500000000002E-2</v>
      </c>
      <c r="L39" s="7">
        <v>0.13563890000000001</v>
      </c>
      <c r="R39" s="11">
        <v>7.8116900000000003E-2</v>
      </c>
      <c r="W39" s="7">
        <v>0.1809424</v>
      </c>
      <c r="AC39" s="7">
        <v>0.44023869999999998</v>
      </c>
      <c r="AG39" s="7">
        <v>3.6463599999999999E-2</v>
      </c>
      <c r="AJ39" s="7">
        <v>4.3764400000000002E-2</v>
      </c>
      <c r="AQ39" s="7">
        <v>0.37272050000000001</v>
      </c>
      <c r="AV39" s="7">
        <v>0.12823860000000001</v>
      </c>
      <c r="AY39" s="7">
        <v>4.61219E-2</v>
      </c>
      <c r="BB39" s="7">
        <v>3.7598800000000002E-2</v>
      </c>
      <c r="BF39" s="7">
        <v>3.6832200000000002E-2</v>
      </c>
    </row>
    <row r="40" spans="1:62" x14ac:dyDescent="0.25">
      <c r="A40" s="101"/>
      <c r="B40" s="4" t="s">
        <v>41</v>
      </c>
      <c r="C40" s="4" t="s">
        <v>120</v>
      </c>
      <c r="D40" s="8">
        <v>0.34899999999999998</v>
      </c>
      <c r="E40" s="7">
        <v>0.67609649999999999</v>
      </c>
      <c r="L40" s="7">
        <v>5.46648E-2</v>
      </c>
      <c r="R40" s="11">
        <v>0.72300260000000005</v>
      </c>
      <c r="W40" s="7">
        <v>0.4759216</v>
      </c>
      <c r="AC40" s="7">
        <v>0.1025889</v>
      </c>
      <c r="AG40" s="7">
        <v>9.4247800000000007E-2</v>
      </c>
      <c r="AJ40" s="7">
        <v>0.46158830000000001</v>
      </c>
      <c r="AQ40" s="7">
        <v>0.34542149999999999</v>
      </c>
      <c r="AV40" s="7">
        <v>0.59006630000000004</v>
      </c>
      <c r="AY40" s="7">
        <v>0.4585304</v>
      </c>
      <c r="BB40" s="7">
        <v>0.1014369</v>
      </c>
      <c r="BF40" s="7">
        <v>0.1584518</v>
      </c>
    </row>
    <row r="41" spans="1:62" x14ac:dyDescent="0.25">
      <c r="A41" s="101"/>
      <c r="B41" s="4" t="s">
        <v>42</v>
      </c>
      <c r="C41" s="4" t="s">
        <v>120</v>
      </c>
      <c r="D41" s="8">
        <v>0.41299999999999998</v>
      </c>
      <c r="E41" s="7">
        <v>0.11260770000000001</v>
      </c>
      <c r="L41" s="7">
        <v>0.7217481</v>
      </c>
      <c r="R41" s="11">
        <v>7.5943700000000003E-2</v>
      </c>
      <c r="W41" s="7">
        <v>0.21394920000000001</v>
      </c>
      <c r="AC41" s="7">
        <v>0.41975309999999999</v>
      </c>
      <c r="AG41" s="7">
        <v>0.82889670000000004</v>
      </c>
      <c r="AJ41" s="7">
        <v>0.42795509999999998</v>
      </c>
      <c r="AQ41" s="7">
        <v>0.22179769999999999</v>
      </c>
      <c r="AV41" s="7">
        <v>7.5890799999999994E-2</v>
      </c>
      <c r="AY41" s="7">
        <v>0.37680580000000002</v>
      </c>
      <c r="BB41" s="7">
        <v>0.7955565</v>
      </c>
      <c r="BF41" s="7">
        <v>0.72020660000000003</v>
      </c>
    </row>
    <row r="42" spans="1:62" x14ac:dyDescent="0.25">
      <c r="A42" s="101"/>
      <c r="B42" s="4" t="s">
        <v>43</v>
      </c>
      <c r="C42" s="4" t="s">
        <v>120</v>
      </c>
      <c r="D42" s="8">
        <v>7.0000000000000007E-2</v>
      </c>
      <c r="E42" s="7">
        <v>0.12535170000000001</v>
      </c>
      <c r="L42" s="7">
        <v>6.6660800000000006E-2</v>
      </c>
      <c r="R42" s="11">
        <v>9.7860799999999998E-2</v>
      </c>
      <c r="W42" s="7">
        <v>9.9830600000000005E-2</v>
      </c>
      <c r="AC42" s="7">
        <v>2.1411300000000001E-2</v>
      </c>
      <c r="AG42" s="7">
        <v>2.1274299999999999E-2</v>
      </c>
      <c r="AJ42" s="7">
        <v>2.7161299999999999E-2</v>
      </c>
      <c r="AQ42" s="7">
        <v>3.6923600000000001E-2</v>
      </c>
      <c r="AV42" s="7">
        <v>0.17597289999999999</v>
      </c>
      <c r="AY42" s="7">
        <v>9.4814700000000002E-2</v>
      </c>
      <c r="BB42" s="7">
        <v>4.0078799999999998E-2</v>
      </c>
      <c r="BF42" s="7">
        <v>5.8238900000000003E-2</v>
      </c>
    </row>
    <row r="43" spans="1:62" x14ac:dyDescent="0.25">
      <c r="A43" s="101"/>
      <c r="B43" s="4" t="s">
        <v>44</v>
      </c>
      <c r="C43" s="4" t="s">
        <v>120</v>
      </c>
      <c r="D43" s="8">
        <v>2.5000000000000001E-2</v>
      </c>
      <c r="E43" s="7">
        <v>2.6363500000000002E-2</v>
      </c>
      <c r="L43" s="7">
        <v>2.1287400000000001E-2</v>
      </c>
      <c r="R43" s="11">
        <v>2.50761E-2</v>
      </c>
      <c r="W43" s="7">
        <v>2.93561E-2</v>
      </c>
      <c r="AC43" s="7">
        <v>1.6008100000000001E-2</v>
      </c>
      <c r="AG43" s="7">
        <v>1.9117599999999998E-2</v>
      </c>
      <c r="AJ43" s="7">
        <v>3.9530799999999998E-2</v>
      </c>
      <c r="AQ43" s="7">
        <v>2.31367E-2</v>
      </c>
      <c r="AV43" s="7">
        <v>2.9831199999999999E-2</v>
      </c>
      <c r="AY43" s="7">
        <v>2.37273E-2</v>
      </c>
      <c r="BB43" s="7">
        <v>2.5329000000000001E-2</v>
      </c>
      <c r="BF43" s="7">
        <v>2.6270600000000002E-2</v>
      </c>
    </row>
    <row r="44" spans="1:62" x14ac:dyDescent="0.25">
      <c r="A44" s="101" t="s">
        <v>45</v>
      </c>
      <c r="B44" s="4" t="s">
        <v>46</v>
      </c>
      <c r="C44" s="4" t="s">
        <v>119</v>
      </c>
      <c r="D44" s="9">
        <v>742412</v>
      </c>
      <c r="E44" s="6">
        <v>38466</v>
      </c>
      <c r="F44" s="4">
        <v>2579</v>
      </c>
      <c r="G44" s="4">
        <v>10213</v>
      </c>
      <c r="H44" s="4">
        <v>5951</v>
      </c>
      <c r="I44" s="4">
        <v>6750</v>
      </c>
      <c r="J44" s="4">
        <v>7132</v>
      </c>
      <c r="K44" s="4">
        <v>12973</v>
      </c>
      <c r="L44" s="4">
        <v>82195</v>
      </c>
      <c r="M44" s="4">
        <v>34175</v>
      </c>
      <c r="N44" s="4">
        <v>7302</v>
      </c>
      <c r="O44" s="4">
        <v>15432</v>
      </c>
      <c r="P44" s="4">
        <v>14820</v>
      </c>
      <c r="Q44" s="4">
        <v>10466</v>
      </c>
      <c r="R44" s="4">
        <v>91648</v>
      </c>
      <c r="S44" s="4">
        <v>15630</v>
      </c>
      <c r="T44" s="4">
        <v>15987</v>
      </c>
      <c r="U44" s="4">
        <v>16087</v>
      </c>
      <c r="V44" s="4">
        <v>16610</v>
      </c>
      <c r="W44" s="4">
        <v>112809</v>
      </c>
      <c r="X44" s="4">
        <v>33586</v>
      </c>
      <c r="Y44" s="4">
        <v>16186</v>
      </c>
      <c r="Z44" s="4">
        <v>16799</v>
      </c>
      <c r="AA44" s="4">
        <v>28932</v>
      </c>
      <c r="AB44" s="4">
        <v>17306</v>
      </c>
      <c r="AC44" s="4">
        <v>47558</v>
      </c>
      <c r="AD44" s="4">
        <v>11378</v>
      </c>
      <c r="AE44" s="4">
        <v>13275</v>
      </c>
      <c r="AF44" s="4">
        <v>22905</v>
      </c>
      <c r="AG44" s="4">
        <v>29777</v>
      </c>
      <c r="AH44" s="4">
        <v>14118</v>
      </c>
      <c r="AI44" s="4">
        <v>15659</v>
      </c>
      <c r="AJ44" s="4">
        <v>63568</v>
      </c>
      <c r="AK44" s="4">
        <v>4902</v>
      </c>
      <c r="AL44" s="4">
        <v>13521</v>
      </c>
      <c r="AM44" s="4">
        <v>3260</v>
      </c>
      <c r="AN44" s="4">
        <v>17875</v>
      </c>
      <c r="AO44" s="4">
        <v>5237</v>
      </c>
      <c r="AP44" s="4">
        <v>18773</v>
      </c>
      <c r="AQ44" s="4">
        <v>79218</v>
      </c>
      <c r="AR44" s="4">
        <v>32226</v>
      </c>
      <c r="AS44" s="4">
        <v>12360</v>
      </c>
      <c r="AT44" s="4">
        <v>30517</v>
      </c>
      <c r="AU44" s="4">
        <v>4115</v>
      </c>
      <c r="AV44" s="4">
        <v>46019</v>
      </c>
      <c r="AW44" s="4">
        <v>19329</v>
      </c>
      <c r="AX44" s="4">
        <v>26690</v>
      </c>
      <c r="AY44" s="4">
        <v>40097</v>
      </c>
      <c r="AZ44" s="4">
        <v>22202</v>
      </c>
      <c r="BA44" s="4">
        <v>17895</v>
      </c>
      <c r="BB44" s="4">
        <v>49354</v>
      </c>
      <c r="BC44" s="4">
        <v>13394</v>
      </c>
      <c r="BD44" s="4">
        <v>29649</v>
      </c>
      <c r="BE44" s="4">
        <v>6311</v>
      </c>
      <c r="BF44" s="4">
        <v>81989</v>
      </c>
      <c r="BG44" s="4">
        <v>27179</v>
      </c>
      <c r="BH44" s="4">
        <v>19395</v>
      </c>
      <c r="BI44" s="4">
        <v>19600</v>
      </c>
      <c r="BJ44" s="4">
        <v>15815</v>
      </c>
    </row>
    <row r="45" spans="1:62" x14ac:dyDescent="0.25">
      <c r="A45" s="101"/>
      <c r="B45" s="4" t="s">
        <v>47</v>
      </c>
      <c r="C45" s="4" t="s">
        <v>119</v>
      </c>
      <c r="D45" s="10">
        <v>827245</v>
      </c>
      <c r="E45" s="6">
        <v>41493</v>
      </c>
      <c r="F45" s="4">
        <v>2463</v>
      </c>
      <c r="G45" s="4">
        <v>12727</v>
      </c>
      <c r="H45" s="4">
        <v>6094</v>
      </c>
      <c r="I45" s="4">
        <v>7082</v>
      </c>
      <c r="J45" s="4">
        <v>8035</v>
      </c>
      <c r="K45" s="4">
        <v>13127</v>
      </c>
      <c r="L45" s="4">
        <v>98616</v>
      </c>
      <c r="M45" s="4">
        <v>38201</v>
      </c>
      <c r="N45" s="4">
        <v>8680</v>
      </c>
      <c r="O45" s="4">
        <v>19182</v>
      </c>
      <c r="P45" s="4">
        <v>18971</v>
      </c>
      <c r="Q45" s="4">
        <v>13582</v>
      </c>
      <c r="R45" s="4">
        <v>97018</v>
      </c>
      <c r="S45" s="4">
        <v>15848</v>
      </c>
      <c r="T45" s="4">
        <v>17845</v>
      </c>
      <c r="U45" s="4">
        <v>18107</v>
      </c>
      <c r="V45" s="4">
        <v>16902</v>
      </c>
      <c r="W45" s="4">
        <v>119204</v>
      </c>
      <c r="X45" s="4">
        <v>36434</v>
      </c>
      <c r="Y45" s="4">
        <v>17416</v>
      </c>
      <c r="Z45" s="4">
        <v>16113</v>
      </c>
      <c r="AA45" s="4">
        <v>30921</v>
      </c>
      <c r="AB45" s="4">
        <v>18320</v>
      </c>
      <c r="AC45" s="4">
        <v>51829</v>
      </c>
      <c r="AD45" s="4">
        <v>11312</v>
      </c>
      <c r="AE45" s="4">
        <v>14122</v>
      </c>
      <c r="AF45" s="4">
        <v>26395</v>
      </c>
      <c r="AG45" s="4">
        <v>35137</v>
      </c>
      <c r="AH45" s="4">
        <v>17428</v>
      </c>
      <c r="AI45" s="4">
        <v>17709</v>
      </c>
      <c r="AJ45" s="4">
        <v>72250</v>
      </c>
      <c r="AK45" s="4">
        <v>5898</v>
      </c>
      <c r="AL45" s="4">
        <v>15642</v>
      </c>
      <c r="AM45" s="4">
        <v>2778</v>
      </c>
      <c r="AN45" s="4">
        <v>19675</v>
      </c>
      <c r="AO45" s="4">
        <v>5821</v>
      </c>
      <c r="AP45" s="4">
        <v>22436</v>
      </c>
      <c r="AQ45" s="4">
        <v>84634</v>
      </c>
      <c r="AR45" s="4">
        <v>36679</v>
      </c>
      <c r="AS45" s="4">
        <v>11789</v>
      </c>
      <c r="AT45" s="4">
        <v>32344</v>
      </c>
      <c r="AU45" s="4">
        <v>3822</v>
      </c>
      <c r="AV45" s="4">
        <v>46535</v>
      </c>
      <c r="AW45" s="4">
        <v>19785</v>
      </c>
      <c r="AX45" s="4">
        <v>26750</v>
      </c>
      <c r="AY45" s="4">
        <v>44700</v>
      </c>
      <c r="AZ45" s="4">
        <v>24109</v>
      </c>
      <c r="BA45" s="4">
        <v>20591</v>
      </c>
      <c r="BB45" s="4">
        <v>58309</v>
      </c>
      <c r="BC45" s="4">
        <v>14844</v>
      </c>
      <c r="BD45" s="4">
        <v>36163</v>
      </c>
      <c r="BE45" s="4">
        <v>7302</v>
      </c>
      <c r="BF45" s="4">
        <v>97908</v>
      </c>
      <c r="BG45" s="4">
        <v>28026</v>
      </c>
      <c r="BH45" s="4">
        <v>25520</v>
      </c>
      <c r="BI45" s="4">
        <v>25075</v>
      </c>
      <c r="BJ45" s="4">
        <v>19287</v>
      </c>
    </row>
    <row r="46" spans="1:62" x14ac:dyDescent="0.25">
      <c r="A46" s="101"/>
      <c r="B46" s="4" t="s">
        <v>109</v>
      </c>
      <c r="C46" s="4" t="s">
        <v>119</v>
      </c>
      <c r="D46" s="9">
        <v>1569657</v>
      </c>
      <c r="E46" s="9">
        <v>95126</v>
      </c>
      <c r="F46" s="9">
        <v>5042</v>
      </c>
      <c r="G46" s="9">
        <v>22940</v>
      </c>
      <c r="H46" s="9">
        <v>12045</v>
      </c>
      <c r="I46" s="9">
        <v>13832</v>
      </c>
      <c r="J46" s="9">
        <v>15167</v>
      </c>
      <c r="K46" s="9">
        <v>26100</v>
      </c>
      <c r="L46" s="4">
        <v>180811</v>
      </c>
      <c r="M46" s="4">
        <v>72376</v>
      </c>
      <c r="N46" s="4">
        <v>15982</v>
      </c>
      <c r="O46" s="4">
        <v>34614</v>
      </c>
      <c r="P46" s="4">
        <v>33791</v>
      </c>
      <c r="Q46" s="4">
        <v>24048</v>
      </c>
      <c r="R46" s="4">
        <v>188666</v>
      </c>
      <c r="S46" s="4">
        <v>31478</v>
      </c>
      <c r="T46" s="4">
        <v>33832</v>
      </c>
      <c r="U46" s="4">
        <v>34194</v>
      </c>
      <c r="V46" s="4">
        <v>33512</v>
      </c>
      <c r="W46" s="4">
        <v>232013</v>
      </c>
      <c r="X46" s="4">
        <v>70020</v>
      </c>
      <c r="Y46" s="4">
        <v>33602</v>
      </c>
      <c r="Z46" s="4">
        <v>32912</v>
      </c>
      <c r="AA46" s="4">
        <v>59853</v>
      </c>
      <c r="AB46" s="4">
        <v>35626</v>
      </c>
      <c r="AC46" s="4">
        <v>99387</v>
      </c>
      <c r="AD46" s="4">
        <v>22690</v>
      </c>
      <c r="AE46" s="4">
        <v>27397</v>
      </c>
      <c r="AF46" s="4">
        <v>49300</v>
      </c>
      <c r="AG46" s="4">
        <v>64914</v>
      </c>
      <c r="AH46" s="4">
        <v>31546</v>
      </c>
      <c r="AI46" s="4">
        <v>33368</v>
      </c>
      <c r="AJ46" s="4">
        <v>135818</v>
      </c>
      <c r="AK46" s="4">
        <v>10800</v>
      </c>
      <c r="AL46" s="4">
        <v>29163</v>
      </c>
      <c r="AM46" s="4">
        <v>6038</v>
      </c>
      <c r="AN46" s="4">
        <v>37550</v>
      </c>
      <c r="AO46" s="4">
        <v>11058</v>
      </c>
      <c r="AP46" s="4">
        <v>41209</v>
      </c>
      <c r="AQ46" s="4">
        <v>163852</v>
      </c>
      <c r="AR46" s="4">
        <v>68905</v>
      </c>
      <c r="AS46" s="4">
        <v>24149</v>
      </c>
      <c r="AT46" s="4">
        <v>62861</v>
      </c>
      <c r="AU46" s="4">
        <v>7937</v>
      </c>
      <c r="AV46" s="4">
        <v>92554</v>
      </c>
      <c r="AW46" s="4">
        <v>39114</v>
      </c>
      <c r="AX46" s="4">
        <v>53440</v>
      </c>
      <c r="AY46" s="4">
        <v>84797</v>
      </c>
      <c r="AZ46" s="4">
        <v>46311</v>
      </c>
      <c r="BA46" s="4">
        <v>38486</v>
      </c>
      <c r="BB46" s="4">
        <v>107663</v>
      </c>
      <c r="BC46" s="4">
        <v>28238</v>
      </c>
      <c r="BD46" s="4">
        <v>65812</v>
      </c>
      <c r="BE46" s="4">
        <v>13613</v>
      </c>
      <c r="BF46" s="4">
        <v>179897</v>
      </c>
      <c r="BG46" s="4">
        <v>55205</v>
      </c>
      <c r="BH46" s="4">
        <v>44915</v>
      </c>
      <c r="BI46" s="4">
        <v>44675</v>
      </c>
      <c r="BJ46" s="4">
        <v>35102</v>
      </c>
    </row>
    <row r="47" spans="1:62" x14ac:dyDescent="0.25">
      <c r="A47" s="5" t="s">
        <v>48</v>
      </c>
      <c r="B47" s="4" t="s">
        <v>49</v>
      </c>
      <c r="C47" s="4" t="s">
        <v>121</v>
      </c>
      <c r="D47" s="8">
        <v>0.13383560867119376</v>
      </c>
      <c r="M47" s="4"/>
      <c r="N47" s="4"/>
      <c r="S47" s="4"/>
      <c r="T47" s="4"/>
      <c r="X47" s="4"/>
      <c r="Y47" s="4"/>
      <c r="AD47" s="4"/>
      <c r="AE47" s="4"/>
      <c r="AK47" s="4"/>
      <c r="AL47" s="4"/>
      <c r="AR47" s="4"/>
      <c r="AS47" s="4"/>
      <c r="AW47" s="4"/>
      <c r="AX47" s="4"/>
      <c r="AZ47" s="4"/>
      <c r="BA47" s="4"/>
      <c r="BC47" s="4"/>
      <c r="BD47" s="4"/>
      <c r="BG47" s="4"/>
      <c r="BH47" s="4"/>
    </row>
    <row r="48" spans="1:62" x14ac:dyDescent="0.25">
      <c r="A48" s="5" t="s">
        <v>97</v>
      </c>
      <c r="B48" s="4"/>
      <c r="C48" s="4" t="s">
        <v>122</v>
      </c>
      <c r="D48" s="7">
        <v>0.1057573</v>
      </c>
      <c r="E48" s="7">
        <v>4.9370600000000001E-2</v>
      </c>
      <c r="F48" s="7">
        <v>4.5399515738498791E-2</v>
      </c>
      <c r="G48" s="7">
        <v>3.2000000000000001E-2</v>
      </c>
      <c r="H48" s="7">
        <v>2.7992196115022478E-2</v>
      </c>
      <c r="I48" s="7">
        <v>0.12207197221606443</v>
      </c>
      <c r="J48" s="7">
        <v>4.7525722684958353E-2</v>
      </c>
      <c r="K48" s="7">
        <v>3.7197869725522324E-2</v>
      </c>
      <c r="L48" s="7">
        <v>0.1046383</v>
      </c>
      <c r="M48" s="7">
        <v>0.21588292103112697</v>
      </c>
      <c r="N48" s="7">
        <v>5.6126482213438737E-2</v>
      </c>
      <c r="O48" s="7">
        <v>1.7419491653791391E-2</v>
      </c>
      <c r="P48" s="7">
        <v>5.0443299299042989E-2</v>
      </c>
      <c r="Q48" s="7">
        <v>9.1192073304397388E-3</v>
      </c>
      <c r="R48" s="7">
        <v>0.13501830000000001</v>
      </c>
      <c r="S48" s="7">
        <v>3.8314176245210725E-2</v>
      </c>
      <c r="T48" s="7">
        <v>0.21509019607843138</v>
      </c>
      <c r="U48" s="7">
        <v>0.26914525691699603</v>
      </c>
      <c r="V48" s="7">
        <v>4.8539054045451654E-2</v>
      </c>
      <c r="W48" s="7">
        <v>0.16999320000000001</v>
      </c>
      <c r="X48" s="7">
        <v>0.18675929077575271</v>
      </c>
      <c r="Y48" s="7">
        <v>8.8386533423886679E-2</v>
      </c>
      <c r="Z48" s="7">
        <v>5.6239939555205148E-2</v>
      </c>
      <c r="AA48" s="7">
        <v>0.23721821666514556</v>
      </c>
      <c r="AB48" s="7">
        <v>0.20672208167690639</v>
      </c>
      <c r="AC48" s="7">
        <v>0.17532990000000001</v>
      </c>
      <c r="AD48" s="7">
        <v>0.11633300203511761</v>
      </c>
      <c r="AE48" s="7">
        <v>0.26114317780984447</v>
      </c>
      <c r="AF48" s="7">
        <v>0.15552257978782308</v>
      </c>
      <c r="AG48" s="7">
        <v>2.7632299999999999E-2</v>
      </c>
      <c r="AH48" s="7">
        <v>3.5454575919037563E-2</v>
      </c>
      <c r="AI48" s="7">
        <v>2.0029963522668056E-2</v>
      </c>
      <c r="AJ48" s="7">
        <v>2.1514999999999999E-2</v>
      </c>
      <c r="AK48" s="7">
        <v>3.6212786725231823E-2</v>
      </c>
      <c r="AL48" s="7">
        <v>1.9158895460648064E-2</v>
      </c>
      <c r="AM48" s="7">
        <v>2.0110608345902465E-2</v>
      </c>
      <c r="AN48" s="7">
        <v>2.6132404181184669E-2</v>
      </c>
      <c r="AO48" s="7">
        <v>1.6656925774400935E-2</v>
      </c>
      <c r="AP48" s="7">
        <v>1.6590701914311758E-2</v>
      </c>
      <c r="AQ48" s="7">
        <v>0.16066320000000001</v>
      </c>
      <c r="AR48" s="7">
        <v>0.17126957955482275</v>
      </c>
      <c r="AS48" s="7">
        <v>6.8806321303324897E-2</v>
      </c>
      <c r="AT48" s="7">
        <v>0.20311178460670989</v>
      </c>
      <c r="AU48" s="7">
        <v>2.1038062283737023E-2</v>
      </c>
      <c r="AV48" s="7">
        <v>0.17322950000000001</v>
      </c>
      <c r="AW48" s="7">
        <v>0.11591039318944582</v>
      </c>
      <c r="AX48" s="7">
        <v>0.21584937815739821</v>
      </c>
      <c r="AY48" s="7">
        <v>7.6362799999999995E-2</v>
      </c>
      <c r="AZ48" s="7">
        <v>0.1176079581919868</v>
      </c>
      <c r="BA48" s="7">
        <v>2.6385224274406333E-2</v>
      </c>
      <c r="BB48" s="7">
        <v>5.8427699999999999E-2</v>
      </c>
      <c r="BC48" s="7">
        <v>0.10973389626989968</v>
      </c>
      <c r="BD48" s="7">
        <v>2.974869746725178E-2</v>
      </c>
      <c r="BE48" s="7">
        <v>9.1364989813508851E-2</v>
      </c>
      <c r="BF48" s="7">
        <v>3.89614E-2</v>
      </c>
      <c r="BG48" s="7">
        <v>5.8230981624297823E-2</v>
      </c>
      <c r="BH48" s="7">
        <v>2.9425883256528416E-2</v>
      </c>
      <c r="BI48" s="7">
        <v>2.5084101213982742E-2</v>
      </c>
      <c r="BJ48" s="7">
        <v>3.7589210112495462E-2</v>
      </c>
    </row>
    <row r="49" spans="1:62" x14ac:dyDescent="0.25">
      <c r="A49" s="21" t="s">
        <v>51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1" t="s">
        <v>52</v>
      </c>
      <c r="B50" s="6" t="s">
        <v>141</v>
      </c>
      <c r="C50" s="6" t="s">
        <v>154</v>
      </c>
      <c r="D50" s="13">
        <v>927.43150000000003</v>
      </c>
      <c r="E50" s="13">
        <v>672.32100000000003</v>
      </c>
      <c r="F50" s="13">
        <v>604.54459999999995</v>
      </c>
      <c r="G50" s="13">
        <v>610.16809999999998</v>
      </c>
      <c r="H50" s="13">
        <v>431.8648</v>
      </c>
      <c r="I50" s="13">
        <v>677.84389999999996</v>
      </c>
      <c r="J50" s="13">
        <v>996.66480000000001</v>
      </c>
      <c r="K50" s="13">
        <v>764.18600000000004</v>
      </c>
      <c r="L50" s="13">
        <v>928.70860000000005</v>
      </c>
      <c r="M50" s="13">
        <v>1051.3140000000001</v>
      </c>
      <c r="N50" s="13">
        <v>1030.18</v>
      </c>
      <c r="O50" s="13">
        <v>898.27300000000002</v>
      </c>
      <c r="P50" s="13">
        <v>999.64559999999994</v>
      </c>
      <c r="Q50" s="13">
        <v>881.62519999999995</v>
      </c>
      <c r="R50" s="13">
        <v>886.53920000000005</v>
      </c>
      <c r="S50" s="13">
        <v>815.79139999999995</v>
      </c>
      <c r="T50" s="13">
        <v>807.73860000000002</v>
      </c>
      <c r="U50" s="13">
        <v>735.55179999999996</v>
      </c>
      <c r="V50" s="13">
        <v>1049.683</v>
      </c>
      <c r="W50" s="13">
        <v>908.34259999999995</v>
      </c>
      <c r="X50" s="13">
        <v>824.38210000000004</v>
      </c>
      <c r="Y50" s="13">
        <v>1115.8810000000001</v>
      </c>
      <c r="Z50" s="13">
        <v>1210.261</v>
      </c>
      <c r="AA50" s="13">
        <v>775.89179999999999</v>
      </c>
      <c r="AB50" s="13">
        <v>835.10419999999999</v>
      </c>
      <c r="AC50" s="13">
        <v>1136.366</v>
      </c>
      <c r="AD50" s="13">
        <v>1015.787</v>
      </c>
      <c r="AE50" s="13">
        <v>1147.627</v>
      </c>
      <c r="AF50" s="13">
        <v>1212.329</v>
      </c>
      <c r="AG50" s="19">
        <v>1309.268</v>
      </c>
      <c r="AH50" s="19">
        <v>1318.077</v>
      </c>
      <c r="AI50" s="19">
        <v>1323.2560000000001</v>
      </c>
      <c r="AJ50" s="13">
        <v>822.83399999999995</v>
      </c>
      <c r="AK50" s="13">
        <v>584.18719999999996</v>
      </c>
      <c r="AL50" s="13">
        <v>694.31949999999995</v>
      </c>
      <c r="AM50" s="13">
        <v>1461.2560000000001</v>
      </c>
      <c r="AN50" s="13">
        <v>798.50199999999995</v>
      </c>
      <c r="AO50" s="13">
        <v>857.12419999999997</v>
      </c>
      <c r="AP50" s="13">
        <v>1036.816</v>
      </c>
      <c r="AQ50" s="13">
        <v>1186.489</v>
      </c>
      <c r="AR50" s="13">
        <v>1205.9649999999999</v>
      </c>
      <c r="AS50" s="13">
        <v>1092.3240000000001</v>
      </c>
      <c r="AT50" s="13">
        <v>1216.02</v>
      </c>
      <c r="AU50" s="13">
        <v>1422.5060000000001</v>
      </c>
      <c r="AV50" s="13">
        <v>848.03679999999997</v>
      </c>
      <c r="AW50" s="13">
        <v>784.94979999999998</v>
      </c>
      <c r="AX50" s="13">
        <v>911.8605</v>
      </c>
      <c r="AY50" s="13">
        <v>869.3442</v>
      </c>
      <c r="AZ50" s="13">
        <v>886.82420000000002</v>
      </c>
      <c r="BA50" s="13">
        <v>858.73479999999995</v>
      </c>
      <c r="BB50" s="13">
        <v>979.27840000000003</v>
      </c>
      <c r="BC50" s="13">
        <v>1085.05</v>
      </c>
      <c r="BD50" s="13">
        <v>1009.234</v>
      </c>
      <c r="BE50" s="13">
        <v>812.06470000000002</v>
      </c>
      <c r="BF50" s="13">
        <v>947.74649999999997</v>
      </c>
      <c r="BG50" s="13">
        <v>929.29470000000003</v>
      </c>
      <c r="BH50" s="13">
        <v>967.19050000000004</v>
      </c>
      <c r="BI50" s="13">
        <v>1090.915</v>
      </c>
      <c r="BJ50" s="13">
        <v>842.61249999999995</v>
      </c>
    </row>
    <row r="51" spans="1:62" x14ac:dyDescent="0.25">
      <c r="A51" s="100" t="s">
        <v>53</v>
      </c>
      <c r="C51" s="6" t="s">
        <v>154</v>
      </c>
      <c r="D51" s="4" t="s">
        <v>134</v>
      </c>
      <c r="E51" s="6" t="s">
        <v>134</v>
      </c>
      <c r="L51" s="6" t="s">
        <v>134</v>
      </c>
      <c r="R51" s="6" t="s">
        <v>134</v>
      </c>
      <c r="W51" s="6" t="s">
        <v>134</v>
      </c>
      <c r="AC51" s="6" t="s">
        <v>134</v>
      </c>
      <c r="AG51" s="6" t="s">
        <v>134</v>
      </c>
      <c r="AJ51" s="6" t="s">
        <v>134</v>
      </c>
      <c r="AL51" s="4"/>
      <c r="AQ51" s="6" t="s">
        <v>134</v>
      </c>
      <c r="AV51" s="6" t="s">
        <v>134</v>
      </c>
      <c r="AY51" s="6" t="s">
        <v>134</v>
      </c>
      <c r="BB51" s="6" t="s">
        <v>134</v>
      </c>
      <c r="BF51" s="6" t="s">
        <v>134</v>
      </c>
    </row>
    <row r="52" spans="1:62" x14ac:dyDescent="0.25">
      <c r="A52" s="100"/>
      <c r="C52" s="6" t="s">
        <v>154</v>
      </c>
      <c r="D52" s="4" t="s">
        <v>133</v>
      </c>
      <c r="E52" s="6" t="s">
        <v>133</v>
      </c>
      <c r="L52" s="6" t="s">
        <v>133</v>
      </c>
      <c r="R52" s="6" t="s">
        <v>133</v>
      </c>
      <c r="W52" s="6" t="s">
        <v>133</v>
      </c>
      <c r="AC52" s="6" t="s">
        <v>133</v>
      </c>
      <c r="AG52" s="6" t="s">
        <v>133</v>
      </c>
      <c r="AJ52" s="6" t="s">
        <v>133</v>
      </c>
      <c r="AL52" s="4"/>
      <c r="AQ52" s="6" t="s">
        <v>133</v>
      </c>
      <c r="AV52" s="6" t="s">
        <v>133</v>
      </c>
      <c r="AY52" s="6" t="s">
        <v>133</v>
      </c>
      <c r="BB52" s="6" t="s">
        <v>133</v>
      </c>
      <c r="BF52" s="6" t="s">
        <v>133</v>
      </c>
    </row>
    <row r="53" spans="1:62" x14ac:dyDescent="0.25">
      <c r="A53" s="100"/>
      <c r="C53" s="6" t="s">
        <v>154</v>
      </c>
      <c r="D53" s="4" t="s">
        <v>139</v>
      </c>
      <c r="E53" s="6" t="s">
        <v>136</v>
      </c>
      <c r="L53" s="6" t="s">
        <v>136</v>
      </c>
      <c r="R53" s="6" t="s">
        <v>135</v>
      </c>
      <c r="W53" s="6" t="s">
        <v>139</v>
      </c>
      <c r="AC53" s="6" t="s">
        <v>139</v>
      </c>
      <c r="AG53" s="6" t="s">
        <v>139</v>
      </c>
      <c r="AJ53" s="6" t="s">
        <v>136</v>
      </c>
      <c r="AQ53" s="6" t="s">
        <v>139</v>
      </c>
      <c r="AV53" s="6" t="s">
        <v>139</v>
      </c>
      <c r="AY53" s="6" t="s">
        <v>137</v>
      </c>
      <c r="BB53" s="6" t="s">
        <v>136</v>
      </c>
      <c r="BF53" s="6" t="s">
        <v>135</v>
      </c>
    </row>
    <row r="54" spans="1:62" x14ac:dyDescent="0.25">
      <c r="A54" s="100"/>
      <c r="C54" s="6" t="s">
        <v>154</v>
      </c>
      <c r="D54" s="4" t="s">
        <v>136</v>
      </c>
      <c r="E54" s="6" t="s">
        <v>135</v>
      </c>
      <c r="L54" s="6" t="s">
        <v>135</v>
      </c>
      <c r="R54" s="6" t="s">
        <v>137</v>
      </c>
      <c r="W54" s="6" t="s">
        <v>136</v>
      </c>
      <c r="AC54" s="6" t="s">
        <v>136</v>
      </c>
      <c r="AG54" s="6" t="s">
        <v>136</v>
      </c>
      <c r="AJ54" s="6" t="s">
        <v>135</v>
      </c>
      <c r="AQ54" s="6" t="s">
        <v>137</v>
      </c>
      <c r="AV54" s="6" t="s">
        <v>137</v>
      </c>
      <c r="AY54" s="6" t="s">
        <v>139</v>
      </c>
      <c r="BB54" s="6" t="s">
        <v>137</v>
      </c>
      <c r="BF54" s="6" t="s">
        <v>136</v>
      </c>
    </row>
    <row r="55" spans="1:62" x14ac:dyDescent="0.25">
      <c r="A55" s="100"/>
      <c r="C55" s="6" t="s">
        <v>154</v>
      </c>
      <c r="D55" s="4" t="s">
        <v>137</v>
      </c>
      <c r="E55" s="6" t="s">
        <v>139</v>
      </c>
      <c r="L55" s="6" t="s">
        <v>137</v>
      </c>
      <c r="R55" s="6" t="s">
        <v>136</v>
      </c>
      <c r="W55" s="6" t="s">
        <v>135</v>
      </c>
      <c r="AC55" s="6" t="s">
        <v>140</v>
      </c>
      <c r="AG55" s="6" t="s">
        <v>140</v>
      </c>
      <c r="AJ55" s="6" t="s">
        <v>137</v>
      </c>
      <c r="AQ55" s="6" t="s">
        <v>136</v>
      </c>
      <c r="AV55" s="6" t="s">
        <v>136</v>
      </c>
      <c r="AY55" s="6" t="s">
        <v>136</v>
      </c>
      <c r="BB55" s="6" t="s">
        <v>135</v>
      </c>
      <c r="BF55" s="6" t="s">
        <v>139</v>
      </c>
    </row>
    <row r="56" spans="1:62" x14ac:dyDescent="0.25">
      <c r="A56" s="21" t="s">
        <v>54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</row>
    <row r="57" spans="1:62" x14ac:dyDescent="0.25">
      <c r="A57" s="5" t="s">
        <v>98</v>
      </c>
      <c r="C57" s="4" t="s">
        <v>123</v>
      </c>
      <c r="D57" s="8">
        <v>0.29799999999999999</v>
      </c>
      <c r="E57" s="7">
        <v>0.17399999999999999</v>
      </c>
      <c r="L57" s="7">
        <v>0.37509999999999999</v>
      </c>
      <c r="R57" s="7">
        <v>0.3024</v>
      </c>
      <c r="W57" s="7">
        <v>0.33779999999999999</v>
      </c>
      <c r="AC57" s="7">
        <v>0.39319999999999999</v>
      </c>
      <c r="AG57" s="7">
        <v>0.31900000000000001</v>
      </c>
      <c r="AJ57" s="7">
        <v>0.3291</v>
      </c>
      <c r="AQ57" s="7">
        <v>0.38450000000000001</v>
      </c>
      <c r="AV57" s="7">
        <v>0.22409999999999999</v>
      </c>
      <c r="AY57" s="7">
        <v>0.29930000000000001</v>
      </c>
      <c r="BB57" s="7">
        <v>0.3478</v>
      </c>
      <c r="BF57" s="7">
        <v>0.36249999999999999</v>
      </c>
    </row>
    <row r="58" spans="1:62" x14ac:dyDescent="0.25">
      <c r="A58" s="1" t="s">
        <v>55</v>
      </c>
      <c r="B58" s="6" t="s">
        <v>143</v>
      </c>
      <c r="C58" s="6" t="s">
        <v>154</v>
      </c>
      <c r="D58" s="13">
        <v>104.7848</v>
      </c>
      <c r="E58" s="13">
        <v>67.324029999999993</v>
      </c>
      <c r="F58" s="13">
        <v>33.383360000000003</v>
      </c>
      <c r="G58" s="13">
        <v>52.793529999999997</v>
      </c>
      <c r="H58" s="13">
        <v>23.451440000000002</v>
      </c>
      <c r="I58" s="13">
        <v>76.203209999999999</v>
      </c>
      <c r="J58" s="13">
        <v>149.07749999999999</v>
      </c>
      <c r="K58" s="13">
        <v>73.176199999999994</v>
      </c>
      <c r="L58" s="13">
        <v>110.83110000000001</v>
      </c>
      <c r="M58" s="13">
        <v>102.7107</v>
      </c>
      <c r="N58" s="13">
        <v>132.7817</v>
      </c>
      <c r="O58" s="13">
        <v>119.6344</v>
      </c>
      <c r="P58" s="13">
        <v>138.93600000000001</v>
      </c>
      <c r="Q58" s="13">
        <v>87.060649999999995</v>
      </c>
      <c r="R58" s="13">
        <v>70.804540000000003</v>
      </c>
      <c r="S58" s="13">
        <v>70.942059999999998</v>
      </c>
      <c r="T58" s="13">
        <v>65.344909999999999</v>
      </c>
      <c r="U58" s="13">
        <v>69.647800000000004</v>
      </c>
      <c r="V58" s="13">
        <v>74.644369999999995</v>
      </c>
      <c r="W58" s="13">
        <v>87.785659999999993</v>
      </c>
      <c r="X58" s="13">
        <v>80.904849999999996</v>
      </c>
      <c r="Y58" s="13">
        <v>123.6679</v>
      </c>
      <c r="Z58" s="13">
        <v>128.68340000000001</v>
      </c>
      <c r="AA58" s="13">
        <v>73.322410000000005</v>
      </c>
      <c r="AB58" s="13">
        <v>61.179049999999997</v>
      </c>
      <c r="AC58" s="13">
        <v>152.14830000000001</v>
      </c>
      <c r="AD58" s="13">
        <v>117.1939</v>
      </c>
      <c r="AE58" s="13">
        <v>151.71520000000001</v>
      </c>
      <c r="AF58" s="13">
        <v>166.44970000000001</v>
      </c>
      <c r="AG58" s="13">
        <v>165.2099</v>
      </c>
      <c r="AH58" s="13">
        <v>177.23769999999999</v>
      </c>
      <c r="AI58" s="13">
        <v>158.82990000000001</v>
      </c>
      <c r="AJ58" s="13">
        <v>93.691479999999999</v>
      </c>
      <c r="AK58" s="13">
        <v>27.028590000000001</v>
      </c>
      <c r="AL58" s="13">
        <v>74.506379999999993</v>
      </c>
      <c r="AM58" s="13">
        <v>65.469579999999993</v>
      </c>
      <c r="AN58" s="13">
        <v>67.852540000000005</v>
      </c>
      <c r="AO58" s="13">
        <v>111.54470000000001</v>
      </c>
      <c r="AP58" s="13">
        <v>154.76050000000001</v>
      </c>
      <c r="AQ58" s="13">
        <v>128.6336</v>
      </c>
      <c r="AR58" s="13">
        <v>135.38</v>
      </c>
      <c r="AS58" s="13">
        <v>122.986</v>
      </c>
      <c r="AT58" s="13">
        <v>121.9834</v>
      </c>
      <c r="AU58" s="13">
        <v>160.1155</v>
      </c>
      <c r="AV58" s="13">
        <v>90.909829999999999</v>
      </c>
      <c r="AW58" s="13">
        <v>75.99503</v>
      </c>
      <c r="AX58" s="13">
        <v>101.887</v>
      </c>
      <c r="AY58" s="13">
        <v>99.893450000000001</v>
      </c>
      <c r="AZ58" s="13">
        <v>94.500810000000001</v>
      </c>
      <c r="BA58" s="13">
        <v>111.6639</v>
      </c>
      <c r="BB58" s="13">
        <v>115.51009999999999</v>
      </c>
      <c r="BC58" s="13">
        <v>113.32389999999999</v>
      </c>
      <c r="BD58" s="13">
        <v>119.384</v>
      </c>
      <c r="BE58" s="13">
        <v>105.7624</v>
      </c>
      <c r="BF58" s="13">
        <v>123.64879999999999</v>
      </c>
      <c r="BG58" s="13">
        <v>133.68559999999999</v>
      </c>
      <c r="BH58" s="13">
        <v>127.8172</v>
      </c>
      <c r="BI58" s="13">
        <v>142.04730000000001</v>
      </c>
      <c r="BJ58" s="13">
        <v>90.674040000000005</v>
      </c>
    </row>
    <row r="59" spans="1:62" s="39" customFormat="1" x14ac:dyDescent="0.25">
      <c r="A59" s="1" t="s">
        <v>183</v>
      </c>
      <c r="C59" s="4" t="s">
        <v>187</v>
      </c>
      <c r="D59" s="40">
        <v>0.11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</row>
    <row r="60" spans="1:62" x14ac:dyDescent="0.25">
      <c r="A60" s="1" t="s">
        <v>56</v>
      </c>
      <c r="B60" s="6" t="s">
        <v>110</v>
      </c>
      <c r="C60" s="6" t="s">
        <v>115</v>
      </c>
      <c r="D60" s="13">
        <v>371.86468126476041</v>
      </c>
      <c r="E60" s="13">
        <v>252.29695351428632</v>
      </c>
      <c r="F60" s="13">
        <v>277.66759222530737</v>
      </c>
      <c r="G60" s="13">
        <v>91.543156059285096</v>
      </c>
      <c r="H60" s="13">
        <v>124.53300124533003</v>
      </c>
      <c r="I60" s="13">
        <v>368.71023713128977</v>
      </c>
      <c r="J60" s="13">
        <v>454.93505637238741</v>
      </c>
      <c r="K60" s="13">
        <v>268.19923371647508</v>
      </c>
      <c r="L60" s="13">
        <v>442.45095707672652</v>
      </c>
      <c r="M60" s="13">
        <v>388.25024870122695</v>
      </c>
      <c r="N60" s="13">
        <v>450.50682017269423</v>
      </c>
      <c r="O60" s="13">
        <v>488.24175189229794</v>
      </c>
      <c r="P60" s="13">
        <v>514.9300109496611</v>
      </c>
      <c r="Q60" s="13">
        <v>432.4683965402528</v>
      </c>
      <c r="R60" s="13">
        <v>238.51674387542005</v>
      </c>
      <c r="S60" s="13">
        <v>289.09079357011245</v>
      </c>
      <c r="T60" s="13">
        <v>186.21423504374556</v>
      </c>
      <c r="U60" s="13">
        <v>166.69591156343216</v>
      </c>
      <c r="V60" s="13">
        <v>244.688469801862</v>
      </c>
      <c r="W60" s="13">
        <v>269.38145707352606</v>
      </c>
      <c r="X60" s="13">
        <v>231.36246786632393</v>
      </c>
      <c r="Y60" s="13">
        <v>380.92970656508538</v>
      </c>
      <c r="Z60" s="13">
        <v>312.9557608167234</v>
      </c>
      <c r="AA60" s="13">
        <v>245.60172422434965</v>
      </c>
      <c r="AB60" s="13">
        <v>238.58979397069558</v>
      </c>
      <c r="AC60" s="13">
        <v>529.24426735891007</v>
      </c>
      <c r="AD60" s="13">
        <v>330.54208902600266</v>
      </c>
      <c r="AE60" s="13">
        <v>536.55509727342405</v>
      </c>
      <c r="AF60" s="13">
        <v>616.63286004056795</v>
      </c>
      <c r="AG60" s="13">
        <v>776.41186800998241</v>
      </c>
      <c r="AH60" s="13">
        <v>608.6350091929246</v>
      </c>
      <c r="AI60" s="13">
        <v>935.0275713258211</v>
      </c>
      <c r="AJ60" s="13">
        <v>317.33643552401008</v>
      </c>
      <c r="AK60" s="13">
        <v>138.88888888888889</v>
      </c>
      <c r="AL60" s="13">
        <v>390.90628536158835</v>
      </c>
      <c r="AM60" s="13">
        <v>115.93242795627691</v>
      </c>
      <c r="AN60" s="13">
        <v>149.13448735019975</v>
      </c>
      <c r="AO60" s="13">
        <v>406.94519804666305</v>
      </c>
      <c r="AP60" s="13">
        <v>470.77094809386296</v>
      </c>
      <c r="AQ60" s="13">
        <v>354.58828699069892</v>
      </c>
      <c r="AR60" s="13">
        <v>354.11073216747695</v>
      </c>
      <c r="AS60" s="13">
        <v>322.99474098306342</v>
      </c>
      <c r="AT60" s="13">
        <v>386.5671879225593</v>
      </c>
      <c r="AU60" s="13">
        <v>201.58750157490232</v>
      </c>
      <c r="AV60" s="13">
        <v>267.95168226116647</v>
      </c>
      <c r="AW60" s="13">
        <v>135.50135501355015</v>
      </c>
      <c r="AX60" s="13">
        <v>364.89520958083835</v>
      </c>
      <c r="AY60" s="13">
        <v>402.13686804957723</v>
      </c>
      <c r="AZ60" s="13">
        <v>421.06626935285351</v>
      </c>
      <c r="BA60" s="13">
        <v>379.35872784908798</v>
      </c>
      <c r="BB60" s="13">
        <v>529.42979482273392</v>
      </c>
      <c r="BC60" s="13">
        <v>644.52156668319287</v>
      </c>
      <c r="BD60" s="13">
        <v>499.90883121619152</v>
      </c>
      <c r="BE60" s="13">
        <v>433.40924116653207</v>
      </c>
      <c r="BF60" s="13">
        <v>376.8823271094015</v>
      </c>
      <c r="BG60" s="13">
        <v>257.22307761978084</v>
      </c>
      <c r="BH60" s="13">
        <v>396.30413002337747</v>
      </c>
      <c r="BI60" s="13">
        <v>521.54448796866257</v>
      </c>
      <c r="BJ60" s="13">
        <v>356.10506523844793</v>
      </c>
    </row>
    <row r="61" spans="1:62" s="39" customFormat="1" x14ac:dyDescent="0.25">
      <c r="A61" s="1" t="s">
        <v>184</v>
      </c>
      <c r="C61" s="39" t="s">
        <v>125</v>
      </c>
      <c r="D61" s="8">
        <v>0.34010000000000001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</row>
    <row r="62" spans="1:62" x14ac:dyDescent="0.25">
      <c r="A62" s="1" t="s">
        <v>57</v>
      </c>
      <c r="B62" s="6" t="s">
        <v>110</v>
      </c>
      <c r="C62" s="6" t="s">
        <v>115</v>
      </c>
      <c r="D62" s="13">
        <v>649.18641461159984</v>
      </c>
      <c r="E62" s="13">
        <v>358.4719214515485</v>
      </c>
      <c r="F62" s="13">
        <v>238.00079333597779</v>
      </c>
      <c r="G62" s="13">
        <v>300.78465562336532</v>
      </c>
      <c r="H62" s="13">
        <v>141.13740141137401</v>
      </c>
      <c r="I62" s="13">
        <v>368.71023713128977</v>
      </c>
      <c r="J62" s="13">
        <v>718.66552383464091</v>
      </c>
      <c r="K62" s="13">
        <v>318.00766283524899</v>
      </c>
      <c r="L62" s="13">
        <v>805.2607418796423</v>
      </c>
      <c r="M62" s="13">
        <v>457.33392284735271</v>
      </c>
      <c r="N62" s="13">
        <v>994.86922788136644</v>
      </c>
      <c r="O62" s="13">
        <v>1100.7106950944706</v>
      </c>
      <c r="P62" s="13">
        <v>964.75392856085944</v>
      </c>
      <c r="Q62" s="13">
        <v>1077.0126413838989</v>
      </c>
      <c r="R62" s="13">
        <v>537.98776674122519</v>
      </c>
      <c r="S62" s="13">
        <v>635.36438147277465</v>
      </c>
      <c r="T62" s="13">
        <v>579.33317569165285</v>
      </c>
      <c r="U62" s="13">
        <v>447.44692051237064</v>
      </c>
      <c r="V62" s="13">
        <v>569.94509429458105</v>
      </c>
      <c r="W62" s="13">
        <v>455.57792020274724</v>
      </c>
      <c r="X62" s="13">
        <v>355.61268209083119</v>
      </c>
      <c r="Y62" s="13">
        <v>526.7543598595322</v>
      </c>
      <c r="Z62" s="13">
        <v>668.44919786096261</v>
      </c>
      <c r="AA62" s="13">
        <v>297.39528511519893</v>
      </c>
      <c r="AB62" s="13">
        <v>654.01672935496538</v>
      </c>
      <c r="AC62" s="13">
        <v>956.86558604244021</v>
      </c>
      <c r="AD62" s="13">
        <v>546.49625385632442</v>
      </c>
      <c r="AE62" s="13">
        <v>978.20929298828321</v>
      </c>
      <c r="AF62" s="13">
        <v>1133.8742393509128</v>
      </c>
      <c r="AG62" s="13">
        <v>1278.6147826354868</v>
      </c>
      <c r="AH62" s="13">
        <v>1039.7514740379129</v>
      </c>
      <c r="AI62" s="13">
        <v>1504.4353871973149</v>
      </c>
      <c r="AJ62" s="13">
        <v>684.73987247640218</v>
      </c>
      <c r="AK62" s="13">
        <v>490.74074074074076</v>
      </c>
      <c r="AL62" s="13">
        <v>723.51952816925552</v>
      </c>
      <c r="AM62" s="13">
        <v>314.67373302418019</v>
      </c>
      <c r="AN62" s="13">
        <v>450.06657789613848</v>
      </c>
      <c r="AO62" s="13">
        <v>434.07487791644053</v>
      </c>
      <c r="AP62" s="13">
        <v>1043.4613797956758</v>
      </c>
      <c r="AQ62" s="13">
        <v>448.57554378341433</v>
      </c>
      <c r="AR62" s="13">
        <v>423.77185980698061</v>
      </c>
      <c r="AS62" s="13">
        <v>306.43090811213716</v>
      </c>
      <c r="AT62" s="13">
        <v>513.83210575714668</v>
      </c>
      <c r="AU62" s="13">
        <v>579.5640670278442</v>
      </c>
      <c r="AV62" s="13">
        <v>373.8358147675952</v>
      </c>
      <c r="AW62" s="13">
        <v>219.87012322953419</v>
      </c>
      <c r="AX62" s="13">
        <v>486.52694610778451</v>
      </c>
      <c r="AY62" s="13">
        <v>650.96642569902235</v>
      </c>
      <c r="AZ62" s="13">
        <v>703.93642978989874</v>
      </c>
      <c r="BA62" s="13">
        <v>587.22652393077999</v>
      </c>
      <c r="BB62" s="13">
        <v>835.94178129905356</v>
      </c>
      <c r="BC62" s="13">
        <v>644.52156668319287</v>
      </c>
      <c r="BD62" s="13">
        <v>969.42806782957507</v>
      </c>
      <c r="BE62" s="13">
        <v>587.67354734445018</v>
      </c>
      <c r="BF62" s="13">
        <v>751.54115966358518</v>
      </c>
      <c r="BG62" s="13">
        <v>398.51462729825198</v>
      </c>
      <c r="BH62" s="13">
        <v>1035.2888789936546</v>
      </c>
      <c r="BI62" s="13">
        <v>955.79182988248454</v>
      </c>
      <c r="BJ62" s="13">
        <v>683.72172525782014</v>
      </c>
    </row>
    <row r="63" spans="1:62" x14ac:dyDescent="0.25">
      <c r="A63" s="1" t="s">
        <v>58</v>
      </c>
      <c r="B63" s="6" t="s">
        <v>148</v>
      </c>
      <c r="C63" s="6" t="s">
        <v>154</v>
      </c>
      <c r="D63" s="13">
        <v>97.623109999999997</v>
      </c>
      <c r="E63" s="13">
        <v>65.326809999999995</v>
      </c>
      <c r="F63" s="13">
        <v>70.186040000000006</v>
      </c>
      <c r="G63" s="13">
        <v>43.436120000000003</v>
      </c>
      <c r="H63" s="13">
        <v>58.075679999999998</v>
      </c>
      <c r="I63" s="13">
        <v>86.245829999999998</v>
      </c>
      <c r="J63" s="13">
        <v>112.18980000000001</v>
      </c>
      <c r="K63" s="13">
        <v>71.334149999999994</v>
      </c>
      <c r="L63" s="13">
        <v>105.57250000000001</v>
      </c>
      <c r="M63" s="13">
        <v>114.4781</v>
      </c>
      <c r="N63" s="13">
        <v>112.06480000000001</v>
      </c>
      <c r="O63" s="13">
        <v>104.1118</v>
      </c>
      <c r="P63" s="13">
        <v>123.858</v>
      </c>
      <c r="Q63" s="13">
        <v>87.66686</v>
      </c>
      <c r="R63" s="13">
        <v>84.386510000000001</v>
      </c>
      <c r="S63" s="13">
        <v>81.121219999999994</v>
      </c>
      <c r="T63" s="13">
        <v>65.444789999999998</v>
      </c>
      <c r="U63" s="13">
        <v>70.116420000000005</v>
      </c>
      <c r="V63" s="13">
        <v>108.224</v>
      </c>
      <c r="W63" s="13">
        <v>89.871700000000004</v>
      </c>
      <c r="X63" s="13">
        <v>78.418300000000002</v>
      </c>
      <c r="Y63" s="13">
        <v>108.645</v>
      </c>
      <c r="Z63" s="13">
        <v>115.40470000000001</v>
      </c>
      <c r="AA63" s="13">
        <v>84.544319999999999</v>
      </c>
      <c r="AB63" s="13">
        <v>80.719800000000006</v>
      </c>
      <c r="AC63" s="13">
        <v>106.14319999999999</v>
      </c>
      <c r="AD63" s="13">
        <v>97.307749999999999</v>
      </c>
      <c r="AE63" s="13">
        <v>86.706119999999999</v>
      </c>
      <c r="AF63" s="13">
        <v>121.15519999999999</v>
      </c>
      <c r="AG63" s="13">
        <v>148.3047</v>
      </c>
      <c r="AH63" s="13">
        <v>145.1799</v>
      </c>
      <c r="AI63" s="13">
        <v>153.17859999999999</v>
      </c>
      <c r="AJ63" s="13">
        <v>89.946470000000005</v>
      </c>
      <c r="AK63" s="13">
        <v>73.182130000000001</v>
      </c>
      <c r="AL63" s="13">
        <v>77.123009999999994</v>
      </c>
      <c r="AM63" s="13">
        <v>231.95310000000001</v>
      </c>
      <c r="AN63" s="13">
        <v>88.819149999999993</v>
      </c>
      <c r="AO63" s="13">
        <v>104.913</v>
      </c>
      <c r="AP63" s="13">
        <v>101.20310000000001</v>
      </c>
      <c r="AQ63" s="13">
        <v>115.8216</v>
      </c>
      <c r="AR63" s="13">
        <v>106.44710000000001</v>
      </c>
      <c r="AS63" s="13">
        <v>145.3056</v>
      </c>
      <c r="AT63" s="13">
        <v>99.703220000000002</v>
      </c>
      <c r="AU63" s="13">
        <v>230.9597</v>
      </c>
      <c r="AV63" s="13">
        <v>96.730800000000002</v>
      </c>
      <c r="AW63" s="13">
        <v>93.074449999999999</v>
      </c>
      <c r="AX63" s="13">
        <v>102.56010000000001</v>
      </c>
      <c r="AY63" s="13">
        <v>102.1951</v>
      </c>
      <c r="AZ63" s="13">
        <v>105.437</v>
      </c>
      <c r="BA63" s="13">
        <v>97.290779999999998</v>
      </c>
      <c r="BB63" s="13">
        <v>112.8202</v>
      </c>
      <c r="BC63" s="13">
        <v>120.72239999999999</v>
      </c>
      <c r="BD63" s="13">
        <v>112.6207</v>
      </c>
      <c r="BE63" s="13">
        <v>109.42829999999999</v>
      </c>
      <c r="BF63" s="13">
        <v>101.6442</v>
      </c>
      <c r="BG63" s="13">
        <v>105.01949999999999</v>
      </c>
      <c r="BH63" s="13">
        <v>111.9962</v>
      </c>
      <c r="BI63" s="13">
        <v>96.75864</v>
      </c>
      <c r="BJ63" s="13">
        <v>96.859219999999993</v>
      </c>
    </row>
    <row r="64" spans="1:62" x14ac:dyDescent="0.25">
      <c r="A64" s="5" t="s">
        <v>99</v>
      </c>
      <c r="B64" s="6" t="s">
        <v>105</v>
      </c>
      <c r="C64" s="4" t="s">
        <v>124</v>
      </c>
      <c r="D64" s="7">
        <v>0.82940000000000003</v>
      </c>
      <c r="E64" s="7">
        <v>0.84350000000000003</v>
      </c>
      <c r="L64" s="7">
        <v>0.8871</v>
      </c>
      <c r="R64" s="7">
        <v>0.81340000000000001</v>
      </c>
      <c r="W64" s="7">
        <v>0.75770000000000004</v>
      </c>
      <c r="AC64" s="7">
        <v>0.84730000000000005</v>
      </c>
      <c r="AG64" s="7">
        <v>0.81599999999999995</v>
      </c>
      <c r="AJ64" s="7">
        <v>0.87460000000000004</v>
      </c>
      <c r="AQ64" s="7">
        <v>0.77649999999999997</v>
      </c>
      <c r="AV64" s="7">
        <v>0.72950000000000004</v>
      </c>
      <c r="AY64" s="7">
        <v>0.85609999999999997</v>
      </c>
      <c r="BB64" s="7">
        <v>0.84689999999999999</v>
      </c>
      <c r="BF64" s="7">
        <v>0.84350000000000003</v>
      </c>
    </row>
    <row r="65" spans="1:62" x14ac:dyDescent="0.25">
      <c r="A65" s="5" t="s">
        <v>100</v>
      </c>
      <c r="B65" s="6" t="s">
        <v>106</v>
      </c>
      <c r="C65" s="4" t="s">
        <v>124</v>
      </c>
      <c r="D65" s="7">
        <v>0.70750000000000002</v>
      </c>
      <c r="E65" s="7">
        <v>0.78280000000000005</v>
      </c>
      <c r="L65" s="7">
        <v>0.76170000000000004</v>
      </c>
      <c r="R65" s="7">
        <v>0.65339999999999998</v>
      </c>
      <c r="W65" s="7">
        <v>0.67230000000000001</v>
      </c>
      <c r="AC65" s="7">
        <v>0.56059999999999999</v>
      </c>
      <c r="AG65" s="7">
        <v>0.69640000000000002</v>
      </c>
      <c r="AJ65" s="7">
        <v>0.76480000000000004</v>
      </c>
      <c r="AQ65" s="7">
        <v>0.59350000000000003</v>
      </c>
      <c r="AV65" s="7">
        <v>0.72560000000000002</v>
      </c>
      <c r="AY65" s="7">
        <v>0.73109999999999997</v>
      </c>
      <c r="BB65" s="7">
        <v>0.73929999999999996</v>
      </c>
      <c r="BF65" s="7">
        <v>0.77080000000000004</v>
      </c>
    </row>
    <row r="66" spans="1:62" x14ac:dyDescent="0.25">
      <c r="A66" s="1" t="s">
        <v>59</v>
      </c>
      <c r="B66" s="6" t="s">
        <v>104</v>
      </c>
      <c r="C66" s="4" t="s">
        <v>123</v>
      </c>
      <c r="D66" s="8">
        <v>0.19500000000000001</v>
      </c>
      <c r="E66" s="7">
        <v>0.10979999999999999</v>
      </c>
      <c r="L66" s="7">
        <v>0.1991</v>
      </c>
      <c r="R66" s="7">
        <v>0.1704</v>
      </c>
      <c r="W66" s="7">
        <v>0.2225</v>
      </c>
      <c r="AC66" s="7">
        <v>0.2878</v>
      </c>
      <c r="AG66" s="7">
        <v>0.28789999999999999</v>
      </c>
      <c r="AJ66" s="7">
        <v>0.17349999999999999</v>
      </c>
      <c r="AQ66" s="7">
        <v>0.26079999999999998</v>
      </c>
      <c r="AV66" s="7">
        <v>0.1603</v>
      </c>
      <c r="AY66" s="7">
        <v>0.22509999999999999</v>
      </c>
      <c r="BB66" s="7">
        <v>0.20760000000000001</v>
      </c>
      <c r="BF66" s="7">
        <v>0.2082</v>
      </c>
    </row>
    <row r="67" spans="1:62" x14ac:dyDescent="0.25">
      <c r="A67" s="5" t="s">
        <v>101</v>
      </c>
      <c r="B67" s="6" t="s">
        <v>116</v>
      </c>
      <c r="C67" s="4" t="s">
        <v>125</v>
      </c>
      <c r="D67" s="7">
        <v>0.18890000000000001</v>
      </c>
      <c r="E67" s="7">
        <v>0.28339999999999999</v>
      </c>
      <c r="L67" s="7">
        <v>0.1676</v>
      </c>
      <c r="R67" s="7">
        <v>0.23680000000000001</v>
      </c>
      <c r="W67" s="7">
        <v>0.19719999999999999</v>
      </c>
      <c r="AC67" s="7">
        <v>0.2172</v>
      </c>
      <c r="AG67" s="7">
        <v>0.20760000000000001</v>
      </c>
      <c r="AJ67" s="7">
        <v>0.158</v>
      </c>
      <c r="AQ67" s="7">
        <v>0.1429</v>
      </c>
      <c r="AV67" s="7">
        <v>0.17549999999999999</v>
      </c>
      <c r="AY67" s="7">
        <v>0.28520000000000001</v>
      </c>
      <c r="BB67" s="7">
        <v>0.1827</v>
      </c>
      <c r="BF67" s="7">
        <v>0.16450000000000001</v>
      </c>
    </row>
    <row r="68" spans="1:62" s="39" customFormat="1" x14ac:dyDescent="0.25">
      <c r="A68" s="5" t="s">
        <v>185</v>
      </c>
      <c r="B68" s="39" t="s">
        <v>186</v>
      </c>
      <c r="C68" s="4" t="s">
        <v>187</v>
      </c>
      <c r="D68" s="40">
        <v>0.24</v>
      </c>
      <c r="E68" s="7"/>
      <c r="L68" s="7"/>
      <c r="R68" s="7"/>
      <c r="W68" s="7"/>
      <c r="AC68" s="7"/>
      <c r="AG68" s="7"/>
      <c r="AJ68" s="7"/>
      <c r="AQ68" s="7"/>
      <c r="AV68" s="7"/>
      <c r="AY68" s="7"/>
      <c r="BB68" s="7"/>
      <c r="BF68" s="7"/>
    </row>
    <row r="69" spans="1:62" x14ac:dyDescent="0.25">
      <c r="A69" s="21" t="s">
        <v>60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</row>
    <row r="70" spans="1:62" x14ac:dyDescent="0.25">
      <c r="A70" s="1" t="s">
        <v>61</v>
      </c>
      <c r="B70" s="6" t="s">
        <v>130</v>
      </c>
      <c r="C70" s="6" t="s">
        <v>154</v>
      </c>
      <c r="D70" s="13">
        <v>8.2365649473399944</v>
      </c>
      <c r="E70" s="13">
        <v>3.8071065989847717</v>
      </c>
      <c r="F70" s="13">
        <v>0</v>
      </c>
      <c r="G70" s="13">
        <v>1.6666666666666667</v>
      </c>
      <c r="H70" s="13">
        <v>0</v>
      </c>
      <c r="I70" s="13">
        <v>3.0769230769230771</v>
      </c>
      <c r="J70" s="13">
        <v>9.1185410334346493</v>
      </c>
      <c r="K70" s="13">
        <v>3.626473254759746</v>
      </c>
      <c r="L70" s="13">
        <v>10.542812366433965</v>
      </c>
      <c r="M70" s="13">
        <v>7.9389312977099245</v>
      </c>
      <c r="N70" s="13">
        <v>7.2727272727272725</v>
      </c>
      <c r="O70" s="13">
        <v>15.527950310559007</v>
      </c>
      <c r="P70" s="13">
        <v>9.8684210526315788</v>
      </c>
      <c r="Q70" s="13">
        <v>17.391304347826086</v>
      </c>
      <c r="R70" s="13">
        <v>3.3820138355111453</v>
      </c>
      <c r="S70" s="13">
        <v>3.8647342995169081</v>
      </c>
      <c r="T70" s="13">
        <v>6.1782877316857903</v>
      </c>
      <c r="U70" s="13">
        <v>3.4013605442176869</v>
      </c>
      <c r="V70" s="13">
        <v>3.2336297493936943</v>
      </c>
      <c r="W70" s="13">
        <v>6.448311156601843</v>
      </c>
      <c r="X70" s="13">
        <v>7.6502732240437155</v>
      </c>
      <c r="Y70" s="13">
        <v>6.2150403977625857</v>
      </c>
      <c r="Z70" s="13">
        <v>6.9252077562326866</v>
      </c>
      <c r="AA70" s="13">
        <v>5.6158742044178211</v>
      </c>
      <c r="AB70" s="13">
        <v>5.3804765564950037</v>
      </c>
      <c r="AC70" s="13">
        <v>11.045364891518737</v>
      </c>
      <c r="AD70" s="13">
        <v>5.4945054945054945</v>
      </c>
      <c r="AE70" s="13">
        <v>10</v>
      </c>
      <c r="AF70" s="13">
        <v>12.916383412644461</v>
      </c>
      <c r="AG70" s="13">
        <v>13.312693498452013</v>
      </c>
      <c r="AH70" s="13">
        <v>9.8879367172050099</v>
      </c>
      <c r="AI70" s="13">
        <v>16.345592527729131</v>
      </c>
      <c r="AJ70" s="13">
        <v>9.6818810511756581</v>
      </c>
      <c r="AK70" s="13">
        <v>3.8759689922480618</v>
      </c>
      <c r="AL70" s="13">
        <v>9.9337748344370862</v>
      </c>
      <c r="AM70" s="13">
        <v>5.9171597633136095</v>
      </c>
      <c r="AN70" s="13">
        <v>6.7249495628782787</v>
      </c>
      <c r="AO70" s="13">
        <v>8.456659619450317</v>
      </c>
      <c r="AP70" s="13">
        <v>13.574660633484163</v>
      </c>
      <c r="AQ70" s="13">
        <v>7.3220501740487336</v>
      </c>
      <c r="AR70" s="13">
        <v>7.518796992481203</v>
      </c>
      <c r="AS70" s="13">
        <v>1.8867924528301887</v>
      </c>
      <c r="AT70" s="13">
        <v>9.0117152297987388</v>
      </c>
      <c r="AU70" s="13">
        <v>5.6980056980056979</v>
      </c>
      <c r="AV70" s="13">
        <v>4.5169385194479297</v>
      </c>
      <c r="AW70" s="13">
        <v>4.5402951191827468</v>
      </c>
      <c r="AX70" s="13">
        <v>4.4984255510571298</v>
      </c>
      <c r="AY70" s="13">
        <v>6.6916488222698076</v>
      </c>
      <c r="AZ70" s="13">
        <v>7.8962210941906381</v>
      </c>
      <c r="BA70" s="13">
        <v>5.6036678553234847</v>
      </c>
      <c r="BB70" s="13">
        <v>11.894995898277276</v>
      </c>
      <c r="BC70" s="13">
        <v>9.6560048280024144</v>
      </c>
      <c r="BD70" s="13">
        <v>13.543191800878478</v>
      </c>
      <c r="BE70" s="13">
        <v>10.266940451745379</v>
      </c>
      <c r="BF70" s="13">
        <v>11.995269471194458</v>
      </c>
      <c r="BG70" s="13">
        <v>12.558869701726845</v>
      </c>
      <c r="BH70" s="13">
        <v>10.461538461538462</v>
      </c>
      <c r="BI70" s="13">
        <v>11.211959423384943</v>
      </c>
      <c r="BJ70" s="13">
        <v>14.821272885789014</v>
      </c>
    </row>
    <row r="71" spans="1:62" x14ac:dyDescent="0.25">
      <c r="A71" s="1" t="s">
        <v>62</v>
      </c>
      <c r="B71" s="6" t="s">
        <v>129</v>
      </c>
      <c r="C71" s="6" t="s">
        <v>154</v>
      </c>
      <c r="D71" s="7">
        <v>0.142237</v>
      </c>
      <c r="E71" s="7">
        <v>0.11040609999999999</v>
      </c>
      <c r="F71" s="7">
        <v>0.12592590000000001</v>
      </c>
      <c r="G71" s="7">
        <v>9.5000000000000001E-2</v>
      </c>
      <c r="H71" s="7">
        <v>0.11480360000000001</v>
      </c>
      <c r="I71" s="7">
        <v>0.1046154</v>
      </c>
      <c r="J71" s="7">
        <v>0.1322188</v>
      </c>
      <c r="K71" s="7">
        <v>0.1042611</v>
      </c>
      <c r="L71" s="7">
        <v>0.17039460000000001</v>
      </c>
      <c r="M71" s="7">
        <v>0.15083969999999999</v>
      </c>
      <c r="N71" s="7">
        <v>0.18727269999999999</v>
      </c>
      <c r="O71" s="7">
        <v>0.19099379999999999</v>
      </c>
      <c r="P71" s="7">
        <v>0.1875</v>
      </c>
      <c r="Q71" s="7">
        <v>0.1811594</v>
      </c>
      <c r="R71" s="7">
        <v>0.1134512</v>
      </c>
      <c r="S71" s="7">
        <v>0.1101449</v>
      </c>
      <c r="T71" s="7">
        <v>0.109444</v>
      </c>
      <c r="U71" s="7">
        <v>9.6088400000000004E-2</v>
      </c>
      <c r="V71" s="7">
        <v>0.1341956</v>
      </c>
      <c r="W71" s="7">
        <v>0.1248721</v>
      </c>
      <c r="X71" s="7">
        <v>0.1249545</v>
      </c>
      <c r="Y71" s="7">
        <v>0.13113739999999999</v>
      </c>
      <c r="Z71" s="7">
        <v>0.13642660000000001</v>
      </c>
      <c r="AA71" s="7">
        <v>0.1160614</v>
      </c>
      <c r="AB71" s="7">
        <v>0.12221369999999999</v>
      </c>
      <c r="AC71" s="7">
        <v>0.15956609999999999</v>
      </c>
      <c r="AD71" s="7">
        <v>0.14148350000000001</v>
      </c>
      <c r="AE71" s="7">
        <v>0.1521429</v>
      </c>
      <c r="AF71" s="7">
        <v>0.1675731</v>
      </c>
      <c r="AG71" s="7">
        <v>0.1916409</v>
      </c>
      <c r="AH71" s="7">
        <v>0.17468690000000001</v>
      </c>
      <c r="AI71" s="7">
        <v>0.20665500000000001</v>
      </c>
      <c r="AJ71" s="7">
        <v>0.12586449999999999</v>
      </c>
      <c r="AK71" s="7">
        <v>7.3643399999999998E-2</v>
      </c>
      <c r="AL71" s="7">
        <v>0.12803529999999999</v>
      </c>
      <c r="AM71" s="7">
        <v>0.1065089</v>
      </c>
      <c r="AN71" s="7">
        <v>9.7511799999999996E-2</v>
      </c>
      <c r="AO71" s="7">
        <v>0.1205074</v>
      </c>
      <c r="AP71" s="7">
        <v>0.15950230000000001</v>
      </c>
      <c r="AQ71" s="7">
        <v>0.13635820000000001</v>
      </c>
      <c r="AR71" s="7">
        <v>0.14981900000000001</v>
      </c>
      <c r="AS71" s="7">
        <v>0.1028302</v>
      </c>
      <c r="AT71" s="7">
        <v>0.13817960000000001</v>
      </c>
      <c r="AU71" s="7">
        <v>8.2621100000000003E-2</v>
      </c>
      <c r="AV71" s="7">
        <v>0.1031368</v>
      </c>
      <c r="AW71" s="7">
        <v>9.3076099999999995E-2</v>
      </c>
      <c r="AX71" s="7">
        <v>0.1111111</v>
      </c>
      <c r="AY71" s="7">
        <v>0.1220557</v>
      </c>
      <c r="AZ71" s="7">
        <v>0.13254369999999999</v>
      </c>
      <c r="BA71" s="7">
        <v>0.1125828</v>
      </c>
      <c r="BB71" s="7">
        <v>0.16263330000000001</v>
      </c>
      <c r="BC71" s="7">
        <v>0.16777310000000001</v>
      </c>
      <c r="BD71" s="7">
        <v>0.16434850000000001</v>
      </c>
      <c r="BE71" s="7">
        <v>0.13552359999999999</v>
      </c>
      <c r="BF71" s="7">
        <v>0.17992900000000001</v>
      </c>
      <c r="BG71" s="7">
        <v>0.16483519999999999</v>
      </c>
      <c r="BH71" s="7">
        <v>0.19015389999999999</v>
      </c>
      <c r="BI71" s="7">
        <v>0.186866</v>
      </c>
      <c r="BJ71" s="7">
        <v>0.17088059999999999</v>
      </c>
    </row>
    <row r="72" spans="1:62" x14ac:dyDescent="0.25">
      <c r="A72" s="1" t="s">
        <v>131</v>
      </c>
      <c r="B72" s="6" t="s">
        <v>132</v>
      </c>
      <c r="C72" s="6" t="s">
        <v>154</v>
      </c>
      <c r="D72" s="7">
        <v>0.46532980000000002</v>
      </c>
      <c r="E72" s="7">
        <v>0.42529109999999998</v>
      </c>
      <c r="F72" s="7">
        <v>0.49253730000000001</v>
      </c>
      <c r="G72" s="7">
        <v>0.39658120000000002</v>
      </c>
      <c r="H72" s="7">
        <v>0.40606059999999999</v>
      </c>
      <c r="I72" s="7">
        <v>0.55873019999999995</v>
      </c>
      <c r="J72" s="7">
        <v>0.46333849999999999</v>
      </c>
      <c r="K72" s="7">
        <v>0.37718489999999999</v>
      </c>
      <c r="L72" s="7">
        <v>0.46043060000000002</v>
      </c>
      <c r="M72" s="7">
        <v>0.46199210000000002</v>
      </c>
      <c r="N72" s="7">
        <v>0.42471039999999999</v>
      </c>
      <c r="O72" s="7">
        <v>0.4733388</v>
      </c>
      <c r="P72" s="7">
        <v>0.46538119999999999</v>
      </c>
      <c r="Q72" s="7">
        <v>0.44894889999999998</v>
      </c>
      <c r="R72" s="7">
        <v>0.350215</v>
      </c>
      <c r="S72" s="7">
        <v>0.31</v>
      </c>
      <c r="T72" s="7">
        <v>0.38020350000000003</v>
      </c>
      <c r="U72" s="7">
        <v>0.3919781</v>
      </c>
      <c r="V72" s="7">
        <v>0.2840531</v>
      </c>
      <c r="W72" s="7">
        <v>0.4447738</v>
      </c>
      <c r="X72" s="7">
        <v>0.43592769999999997</v>
      </c>
      <c r="Y72" s="7">
        <v>0.45526840000000002</v>
      </c>
      <c r="Z72" s="7">
        <v>0.38372089999999998</v>
      </c>
      <c r="AA72" s="7">
        <v>0.49269479999999999</v>
      </c>
      <c r="AB72" s="7">
        <v>0.42222219999999999</v>
      </c>
      <c r="AC72" s="7">
        <v>0.51921879999999998</v>
      </c>
      <c r="AD72" s="7">
        <v>0.51631210000000005</v>
      </c>
      <c r="AE72" s="7">
        <v>0.52323839999999999</v>
      </c>
      <c r="AF72" s="7">
        <v>0.5180245</v>
      </c>
      <c r="AG72" s="7">
        <v>0.56046810000000002</v>
      </c>
      <c r="AH72" s="7">
        <v>0.55386740000000001</v>
      </c>
      <c r="AI72" s="7">
        <v>0.56633909999999998</v>
      </c>
      <c r="AJ72" s="7">
        <v>0.39638699999999999</v>
      </c>
      <c r="AK72" s="7">
        <v>0.34426230000000002</v>
      </c>
      <c r="AL72" s="7">
        <v>0.39012930000000001</v>
      </c>
      <c r="AM72" s="7">
        <v>0.31288339999999998</v>
      </c>
      <c r="AN72" s="7">
        <v>0.3221154</v>
      </c>
      <c r="AO72" s="7">
        <v>0.3991228</v>
      </c>
      <c r="AP72" s="7">
        <v>0.48055890000000001</v>
      </c>
      <c r="AQ72" s="7">
        <v>0.48760540000000002</v>
      </c>
      <c r="AR72" s="7">
        <v>0.49836839999999999</v>
      </c>
      <c r="AS72" s="7">
        <v>0.40325670000000002</v>
      </c>
      <c r="AT72" s="7">
        <v>0.51236309999999996</v>
      </c>
      <c r="AU72" s="7">
        <v>0.40652820000000001</v>
      </c>
      <c r="AV72" s="7">
        <v>0.47552270000000002</v>
      </c>
      <c r="AW72" s="7">
        <v>0.42931039999999998</v>
      </c>
      <c r="AX72" s="7">
        <v>0.512374</v>
      </c>
      <c r="AY72" s="7">
        <v>0.45598889999999997</v>
      </c>
      <c r="AZ72" s="7">
        <v>0.49350650000000001</v>
      </c>
      <c r="BA72" s="7">
        <v>0.42246840000000002</v>
      </c>
      <c r="BB72" s="7">
        <v>0.53971959999999997</v>
      </c>
      <c r="BC72" s="7">
        <v>0.58163980000000004</v>
      </c>
      <c r="BD72" s="7">
        <v>0.51739849999999998</v>
      </c>
      <c r="BE72" s="7">
        <v>0.52619590000000005</v>
      </c>
      <c r="BF72" s="7">
        <v>0.49655300000000002</v>
      </c>
      <c r="BG72" s="7">
        <v>0.44836720000000002</v>
      </c>
      <c r="BH72" s="7">
        <v>0.52656040000000004</v>
      </c>
      <c r="BI72" s="7">
        <v>0.51158539999999997</v>
      </c>
      <c r="BJ72" s="7">
        <v>0.48253679999999999</v>
      </c>
    </row>
    <row r="73" spans="1:62" x14ac:dyDescent="0.25">
      <c r="A73" s="1" t="s">
        <v>63</v>
      </c>
      <c r="B73" s="6" t="s">
        <v>111</v>
      </c>
      <c r="C73" s="6" t="s">
        <v>115</v>
      </c>
      <c r="D73" s="13">
        <v>727.29872178554842</v>
      </c>
      <c r="E73" s="13">
        <v>178.61608259207657</v>
      </c>
      <c r="F73" s="13">
        <v>3311.2582781456958</v>
      </c>
      <c r="G73" s="13">
        <v>114.81056257175662</v>
      </c>
      <c r="H73" s="13">
        <v>0</v>
      </c>
      <c r="I73" s="13">
        <v>326.05151613955002</v>
      </c>
      <c r="J73" s="13">
        <v>132.71400132714001</v>
      </c>
      <c r="K73" s="13">
        <v>105.48523206751055</v>
      </c>
      <c r="L73" s="13">
        <v>773.4909192166084</v>
      </c>
      <c r="M73" s="13">
        <v>824.35489436754722</v>
      </c>
      <c r="N73" s="13">
        <v>540.08178381297739</v>
      </c>
      <c r="O73" s="13">
        <v>882.17996471280139</v>
      </c>
      <c r="P73" s="13">
        <v>756.55971663399691</v>
      </c>
      <c r="Q73" s="13">
        <v>569.00802933552518</v>
      </c>
      <c r="R73" s="13">
        <v>155.60653981718039</v>
      </c>
      <c r="S73" s="13">
        <v>136.70539986329462</v>
      </c>
      <c r="T73" s="13">
        <v>150.79057343500926</v>
      </c>
      <c r="U73" s="13">
        <v>176.99115044247787</v>
      </c>
      <c r="V73" s="13">
        <v>254.20343537785527</v>
      </c>
      <c r="W73" s="13">
        <v>495.3583965629748</v>
      </c>
      <c r="X73" s="13">
        <v>322.03336579848565</v>
      </c>
      <c r="Y73" s="13">
        <v>728.20247265195155</v>
      </c>
      <c r="Z73" s="13">
        <v>648.50843060959789</v>
      </c>
      <c r="AA73" s="13">
        <v>617.92946097537788</v>
      </c>
      <c r="AB73" s="13">
        <v>204.94857653897753</v>
      </c>
      <c r="AC73" s="13">
        <v>1424.2138787960346</v>
      </c>
      <c r="AD73" s="13">
        <v>931.39773895169583</v>
      </c>
      <c r="AE73" s="13">
        <v>1267.516372086473</v>
      </c>
      <c r="AF73" s="13">
        <v>1692.4029910180966</v>
      </c>
      <c r="AG73" s="13">
        <v>1484.0373235386871</v>
      </c>
      <c r="AH73" s="13">
        <v>1247.3202104852853</v>
      </c>
      <c r="AI73" s="13">
        <v>1698.9947614328191</v>
      </c>
      <c r="AJ73" s="13">
        <v>550.08048546050418</v>
      </c>
      <c r="AK73" s="13">
        <v>0</v>
      </c>
      <c r="AL73" s="13">
        <v>508.59525989217775</v>
      </c>
      <c r="AM73" s="13">
        <v>668.44919786096261</v>
      </c>
      <c r="AN73" s="13">
        <v>111.54240842368269</v>
      </c>
      <c r="AO73" s="13">
        <v>651.35971340172614</v>
      </c>
      <c r="AP73" s="13">
        <v>994.55440701731504</v>
      </c>
      <c r="AQ73" s="13">
        <v>986.8556716215661</v>
      </c>
      <c r="AR73" s="13">
        <v>1149.6161559390448</v>
      </c>
      <c r="AS73" s="13">
        <v>240.03840614498321</v>
      </c>
      <c r="AT73" s="13">
        <v>1026.7818944125952</v>
      </c>
      <c r="AU73" s="13">
        <v>296.69188547693221</v>
      </c>
      <c r="AV73" s="13">
        <v>257.26367919219206</v>
      </c>
      <c r="AW73" s="13">
        <v>175.40013155009868</v>
      </c>
      <c r="AX73" s="13">
        <v>304.66131816796991</v>
      </c>
      <c r="AY73" s="13">
        <v>561.02730332876206</v>
      </c>
      <c r="AZ73" s="13">
        <v>530.81522042800464</v>
      </c>
      <c r="BA73" s="13">
        <v>614.16007468186513</v>
      </c>
      <c r="BB73" s="13">
        <v>918.94772329342163</v>
      </c>
      <c r="BC73" s="13">
        <v>776.14109254243999</v>
      </c>
      <c r="BD73" s="13">
        <v>1049.6514001771889</v>
      </c>
      <c r="BE73" s="13">
        <v>666.46160155849486</v>
      </c>
      <c r="BF73" s="13">
        <v>721.54257826380183</v>
      </c>
      <c r="BG73" s="13">
        <v>602.30885059394348</v>
      </c>
      <c r="BH73" s="13">
        <v>693.01049415891157</v>
      </c>
      <c r="BI73" s="13">
        <v>891.46150840171924</v>
      </c>
      <c r="BJ73" s="13">
        <v>646.34107891666929</v>
      </c>
    </row>
    <row r="74" spans="1:62" x14ac:dyDescent="0.25">
      <c r="A74" s="21" t="s">
        <v>64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</row>
    <row r="75" spans="1:62" x14ac:dyDescent="0.25">
      <c r="A75" s="1" t="s">
        <v>145</v>
      </c>
      <c r="B75" s="6" t="s">
        <v>150</v>
      </c>
      <c r="C75" s="6" t="s">
        <v>154</v>
      </c>
      <c r="D75" s="13">
        <v>17.563749999999999</v>
      </c>
      <c r="E75" s="13">
        <v>4.3103150000000001</v>
      </c>
      <c r="F75" s="13">
        <v>0</v>
      </c>
      <c r="G75" s="13">
        <v>0.68943810000000005</v>
      </c>
      <c r="H75" s="13">
        <v>0</v>
      </c>
      <c r="I75" s="13">
        <v>3.0947019999999998</v>
      </c>
      <c r="J75" s="13">
        <v>13.07911</v>
      </c>
      <c r="K75" s="13">
        <v>6.5949330000000002</v>
      </c>
      <c r="L75" s="13">
        <v>21.879549999999998</v>
      </c>
      <c r="M75" s="13">
        <v>17.16039</v>
      </c>
      <c r="N75" s="13">
        <v>26.741759999999999</v>
      </c>
      <c r="O75" s="13">
        <v>27.386009999999999</v>
      </c>
      <c r="P75" s="13">
        <v>24.738949999999999</v>
      </c>
      <c r="Q75" s="13">
        <v>26.90353</v>
      </c>
      <c r="R75" s="13">
        <v>2.967597</v>
      </c>
      <c r="S75" s="13">
        <v>4.5376380000000003</v>
      </c>
      <c r="T75" s="13">
        <v>2.64514</v>
      </c>
      <c r="U75" s="13">
        <v>3.5920529999999999</v>
      </c>
      <c r="V75" s="13">
        <v>4.2863790000000002</v>
      </c>
      <c r="W75" s="13">
        <v>8.8676840000000006</v>
      </c>
      <c r="X75" s="13">
        <v>6.5122900000000001</v>
      </c>
      <c r="Y75" s="13">
        <v>18.863859999999999</v>
      </c>
      <c r="Z75" s="13">
        <v>6.2601079999999998</v>
      </c>
      <c r="AA75" s="13">
        <v>10.56099</v>
      </c>
      <c r="AB75" s="13">
        <v>2.514173</v>
      </c>
      <c r="AC75" s="13">
        <v>38.442630000000001</v>
      </c>
      <c r="AD75" s="13">
        <v>19.505330000000001</v>
      </c>
      <c r="AE75" s="13">
        <v>39.583759999999998</v>
      </c>
      <c r="AF75" s="13">
        <v>48.972569999999997</v>
      </c>
      <c r="AG75" s="13">
        <v>48.445740000000001</v>
      </c>
      <c r="AH75" s="13">
        <v>40.8093</v>
      </c>
      <c r="AI75" s="13">
        <v>62.265250000000002</v>
      </c>
      <c r="AJ75" s="13">
        <v>11.40447</v>
      </c>
      <c r="AK75" s="13">
        <v>0</v>
      </c>
      <c r="AL75" s="13">
        <v>12.242150000000001</v>
      </c>
      <c r="AM75" s="13">
        <v>0</v>
      </c>
      <c r="AN75" s="13">
        <v>0.84900030000000004</v>
      </c>
      <c r="AO75" s="13">
        <v>16.108129999999999</v>
      </c>
      <c r="AP75" s="13">
        <v>24.146619999999999</v>
      </c>
      <c r="AQ75" s="13">
        <v>24.758790000000001</v>
      </c>
      <c r="AR75" s="13">
        <v>21.847989999999999</v>
      </c>
      <c r="AS75" s="13">
        <v>18.47954</v>
      </c>
      <c r="AT75" s="13">
        <v>34.171840000000003</v>
      </c>
      <c r="AU75" s="13">
        <v>23.04937</v>
      </c>
      <c r="AV75" s="13">
        <v>6.0341430000000003</v>
      </c>
      <c r="AW75" s="13">
        <v>9.3429889999999993</v>
      </c>
      <c r="AX75" s="13">
        <v>4.1347290000000001</v>
      </c>
      <c r="AY75" s="13">
        <v>17.205069999999999</v>
      </c>
      <c r="AZ75" s="13">
        <v>18.804220000000001</v>
      </c>
      <c r="BA75" s="13">
        <v>15.95417</v>
      </c>
      <c r="BB75" s="13">
        <v>32.900449999999999</v>
      </c>
      <c r="BC75" s="13">
        <v>30.588519999999999</v>
      </c>
      <c r="BD75" s="13">
        <v>37.878680000000003</v>
      </c>
      <c r="BE75" s="13">
        <v>16.960930000000001</v>
      </c>
      <c r="BF75" s="13">
        <v>18.9222</v>
      </c>
      <c r="BG75" s="13">
        <v>13.29077</v>
      </c>
      <c r="BH75" s="13">
        <v>21.81767</v>
      </c>
      <c r="BI75" s="13">
        <v>31.450240000000001</v>
      </c>
      <c r="BJ75" s="13">
        <v>18.308409999999999</v>
      </c>
    </row>
    <row r="76" spans="1:62" x14ac:dyDescent="0.25">
      <c r="A76" s="1" t="s">
        <v>146</v>
      </c>
      <c r="B76" s="6" t="s">
        <v>151</v>
      </c>
      <c r="C76" s="6" t="s">
        <v>154</v>
      </c>
      <c r="D76" s="13">
        <v>48.273209999999999</v>
      </c>
      <c r="E76" s="13">
        <v>22.441759999999999</v>
      </c>
      <c r="F76" s="13">
        <v>27.10229</v>
      </c>
      <c r="G76" s="13">
        <v>10.76548</v>
      </c>
      <c r="H76" s="13">
        <v>15.86164</v>
      </c>
      <c r="I76" s="13">
        <v>31.7303</v>
      </c>
      <c r="J76" s="13">
        <v>35.08305</v>
      </c>
      <c r="K76" s="13">
        <v>25.85491</v>
      </c>
      <c r="L76" s="13">
        <v>25.467169999999999</v>
      </c>
      <c r="M76" s="13">
        <v>28.97955</v>
      </c>
      <c r="N76" s="13">
        <v>30.122350000000001</v>
      </c>
      <c r="O76" s="13">
        <v>19.687819999999999</v>
      </c>
      <c r="P76" s="13">
        <v>33.15849</v>
      </c>
      <c r="Q76" s="13">
        <v>13.94726</v>
      </c>
      <c r="R76" s="13">
        <v>49.189309999999999</v>
      </c>
      <c r="S76" s="13">
        <v>54.31474</v>
      </c>
      <c r="T76" s="13">
        <v>34.76464</v>
      </c>
      <c r="U76" s="13">
        <v>52.044359999999998</v>
      </c>
      <c r="V76" s="13">
        <v>65.215350000000001</v>
      </c>
      <c r="W76" s="13">
        <v>55.82103</v>
      </c>
      <c r="X76" s="13">
        <v>31.43571</v>
      </c>
      <c r="Y76" s="13">
        <v>87.959699999999998</v>
      </c>
      <c r="Z76" s="13">
        <v>91.354060000000004</v>
      </c>
      <c r="AA76" s="13">
        <v>47.346809999999998</v>
      </c>
      <c r="AB76" s="13">
        <v>56.218760000000003</v>
      </c>
      <c r="AC76" s="13">
        <v>71.704589999999996</v>
      </c>
      <c r="AD76" s="13">
        <v>53.126539999999999</v>
      </c>
      <c r="AE76" s="13">
        <v>103.7213</v>
      </c>
      <c r="AF76" s="13">
        <v>61.963200000000001</v>
      </c>
      <c r="AG76" s="13">
        <v>78.457080000000005</v>
      </c>
      <c r="AH76" s="13">
        <v>75.797330000000002</v>
      </c>
      <c r="AI76" s="13">
        <v>80.239329999999995</v>
      </c>
      <c r="AJ76" s="13">
        <v>33.073729999999998</v>
      </c>
      <c r="AK76" s="13">
        <v>8.1785979999999991</v>
      </c>
      <c r="AL76" s="13">
        <v>22.766719999999999</v>
      </c>
      <c r="AM76" s="13">
        <v>17.276859999999999</v>
      </c>
      <c r="AN76" s="13">
        <v>37.553510000000003</v>
      </c>
      <c r="AO76" s="13">
        <v>37.59704</v>
      </c>
      <c r="AP76" s="13">
        <v>44.595689999999998</v>
      </c>
      <c r="AQ76" s="13">
        <v>85.375150000000005</v>
      </c>
      <c r="AR76" s="13">
        <v>65.183930000000004</v>
      </c>
      <c r="AS76" s="13">
        <v>68.661050000000003</v>
      </c>
      <c r="AT76" s="13">
        <v>118.6347</v>
      </c>
      <c r="AU76" s="13">
        <v>99.050439999999995</v>
      </c>
      <c r="AV76" s="13">
        <v>57.042789999999997</v>
      </c>
      <c r="AW76" s="13">
        <v>36.99879</v>
      </c>
      <c r="AX76" s="13">
        <v>72.862960000000001</v>
      </c>
      <c r="AY76" s="13">
        <v>44.000680000000003</v>
      </c>
      <c r="AZ76" s="13">
        <v>52.55254</v>
      </c>
      <c r="BA76" s="13">
        <v>34.07714</v>
      </c>
      <c r="BB76" s="13">
        <v>35.22822</v>
      </c>
      <c r="BC76" s="13">
        <v>31.54795</v>
      </c>
      <c r="BD76" s="13">
        <v>38.793500000000002</v>
      </c>
      <c r="BE76" s="13">
        <v>26.998670000000001</v>
      </c>
      <c r="BF76" s="13">
        <v>39.145229999999998</v>
      </c>
      <c r="BG76" s="13">
        <v>47.217529999999996</v>
      </c>
      <c r="BH76" s="13">
        <v>30.57386</v>
      </c>
      <c r="BI76" s="13">
        <v>52.549430000000001</v>
      </c>
      <c r="BJ76" s="13">
        <v>30.72655</v>
      </c>
    </row>
    <row r="77" spans="1:62" x14ac:dyDescent="0.25">
      <c r="A77" s="1" t="s">
        <v>147</v>
      </c>
      <c r="B77" s="6" t="s">
        <v>152</v>
      </c>
      <c r="C77" s="6" t="s">
        <v>154</v>
      </c>
      <c r="D77" s="13">
        <v>9.8700480000000006</v>
      </c>
      <c r="E77" s="13">
        <v>12.190160000000001</v>
      </c>
      <c r="F77" s="13">
        <v>0</v>
      </c>
      <c r="G77" s="13">
        <v>13.22899</v>
      </c>
      <c r="H77" s="13">
        <v>11.59529</v>
      </c>
      <c r="I77" s="13">
        <v>14.19082</v>
      </c>
      <c r="J77" s="13">
        <v>16.412780000000001</v>
      </c>
      <c r="K77" s="13">
        <v>11.638400000000001</v>
      </c>
      <c r="L77" s="13">
        <v>6.1372479999999996</v>
      </c>
      <c r="M77" s="13">
        <v>7.6282990000000002</v>
      </c>
      <c r="N77" s="13">
        <v>3.6038770000000002</v>
      </c>
      <c r="O77" s="13">
        <v>6.4770690000000002</v>
      </c>
      <c r="P77" s="13">
        <v>5.5667080000000002</v>
      </c>
      <c r="Q77" s="13">
        <v>4.4152050000000003</v>
      </c>
      <c r="R77" s="13">
        <v>14.17597</v>
      </c>
      <c r="S77" s="13">
        <v>23.415130000000001</v>
      </c>
      <c r="T77" s="13">
        <v>9.9456679999999995</v>
      </c>
      <c r="U77" s="13">
        <v>11.43033</v>
      </c>
      <c r="V77" s="13">
        <v>17.544530000000002</v>
      </c>
      <c r="W77" s="13">
        <v>13.033390000000001</v>
      </c>
      <c r="X77" s="13">
        <v>12.607749999999999</v>
      </c>
      <c r="Y77" s="13">
        <v>19.54721</v>
      </c>
      <c r="Z77" s="13">
        <v>16.85276</v>
      </c>
      <c r="AA77" s="13">
        <v>10.376390000000001</v>
      </c>
      <c r="AB77" s="13">
        <v>9.7691269999999992</v>
      </c>
      <c r="AC77" s="13">
        <v>8.6634089999999997</v>
      </c>
      <c r="AD77" s="13">
        <v>7.7759099999999997</v>
      </c>
      <c r="AE77" s="13">
        <v>11.846259999999999</v>
      </c>
      <c r="AF77" s="13">
        <v>7.7602580000000003</v>
      </c>
      <c r="AG77" s="13">
        <v>5.53104</v>
      </c>
      <c r="AH77" s="13">
        <v>7.9250999999999996</v>
      </c>
      <c r="AI77" s="13">
        <v>3.2390310000000002</v>
      </c>
      <c r="AJ77" s="13">
        <v>9.2760160000000003</v>
      </c>
      <c r="AK77" s="13">
        <v>7.9685129999999997</v>
      </c>
      <c r="AL77" s="13">
        <v>6.2376699999999996</v>
      </c>
      <c r="AM77" s="13">
        <v>0</v>
      </c>
      <c r="AN77" s="13">
        <v>15.26918</v>
      </c>
      <c r="AO77" s="13">
        <v>7.4199400000000004</v>
      </c>
      <c r="AP77" s="13">
        <v>9.1616370000000007</v>
      </c>
      <c r="AQ77" s="13">
        <v>12.099399999999999</v>
      </c>
      <c r="AR77" s="13">
        <v>10.857989999999999</v>
      </c>
      <c r="AS77" s="13">
        <v>14.96504</v>
      </c>
      <c r="AT77" s="13">
        <v>12.21429</v>
      </c>
      <c r="AU77" s="13">
        <v>18.151879999999998</v>
      </c>
      <c r="AV77" s="13">
        <v>12.186109999999999</v>
      </c>
      <c r="AW77" s="13">
        <v>6.4256039999999999</v>
      </c>
      <c r="AX77" s="13">
        <v>16.57347</v>
      </c>
      <c r="AY77" s="13">
        <v>8.3455569999999994</v>
      </c>
      <c r="AZ77" s="13">
        <v>11.803750000000001</v>
      </c>
      <c r="BA77" s="13">
        <v>3.4695580000000001</v>
      </c>
      <c r="BB77" s="13">
        <v>9.6372959999999992</v>
      </c>
      <c r="BC77" s="13">
        <v>8.4678210000000007</v>
      </c>
      <c r="BD77" s="13">
        <v>9.3357250000000001</v>
      </c>
      <c r="BE77" s="13">
        <v>12.26707</v>
      </c>
      <c r="BF77" s="13">
        <v>6.7616940000000003</v>
      </c>
      <c r="BG77" s="13">
        <v>10.81174</v>
      </c>
      <c r="BH77" s="13">
        <v>6.9095079999999998</v>
      </c>
      <c r="BI77" s="13">
        <v>8.3319369999999999</v>
      </c>
      <c r="BJ77" s="13">
        <v>1.882263</v>
      </c>
    </row>
    <row r="78" spans="1:62" x14ac:dyDescent="0.25">
      <c r="A78" s="5" t="s">
        <v>102</v>
      </c>
      <c r="B78" s="6" t="s">
        <v>112</v>
      </c>
      <c r="C78" s="6" t="s">
        <v>113</v>
      </c>
      <c r="D78" s="13">
        <v>125.18658534953813</v>
      </c>
      <c r="E78" s="13">
        <v>292.24400000000003</v>
      </c>
      <c r="F78" s="13">
        <v>714.00239999999997</v>
      </c>
      <c r="G78" s="13">
        <v>178.72710000000001</v>
      </c>
      <c r="H78" s="13">
        <v>257.3682</v>
      </c>
      <c r="I78" s="13">
        <v>563.90980000000002</v>
      </c>
      <c r="J78" s="13">
        <v>349.44290000000001</v>
      </c>
      <c r="K78" s="13">
        <v>149.42529999999999</v>
      </c>
      <c r="L78" s="13">
        <v>89.043260000000004</v>
      </c>
      <c r="M78" s="13">
        <v>88.427099999999996</v>
      </c>
      <c r="N78" s="13">
        <v>87.598550000000003</v>
      </c>
      <c r="O78" s="13">
        <v>86.670140000000004</v>
      </c>
      <c r="P78" s="13">
        <v>130.2122</v>
      </c>
      <c r="Q78" s="13">
        <v>37.425150000000002</v>
      </c>
      <c r="R78" s="13">
        <v>46.643279999999997</v>
      </c>
      <c r="S78" s="13">
        <v>57.182789999999997</v>
      </c>
      <c r="T78" s="13">
        <v>59.115630000000003</v>
      </c>
      <c r="U78" s="13">
        <v>46.791840000000001</v>
      </c>
      <c r="V78" s="13">
        <v>47.74409</v>
      </c>
      <c r="W78" s="13">
        <v>74.564790000000002</v>
      </c>
      <c r="X78" s="13">
        <v>49.985720000000001</v>
      </c>
      <c r="Y78" s="13">
        <v>104.1605</v>
      </c>
      <c r="Z78" s="13">
        <v>88.113749999999996</v>
      </c>
      <c r="AA78" s="13">
        <v>88.550280000000001</v>
      </c>
      <c r="AB78" s="13">
        <v>58.945709999999998</v>
      </c>
      <c r="AC78" s="13">
        <v>204.25210000000001</v>
      </c>
      <c r="AD78" s="13">
        <v>215.95419999999999</v>
      </c>
      <c r="AE78" s="13">
        <v>178.85169999999999</v>
      </c>
      <c r="AF78" s="13">
        <v>212.98179999999999</v>
      </c>
      <c r="AG78" s="13">
        <v>192.5625</v>
      </c>
      <c r="AH78" s="13">
        <v>183.85849999999999</v>
      </c>
      <c r="AI78" s="13">
        <v>200.7912</v>
      </c>
      <c r="AJ78" s="13">
        <v>95.716319999999996</v>
      </c>
      <c r="AK78" s="13">
        <v>27.77778</v>
      </c>
      <c r="AL78" s="13">
        <v>48.006030000000003</v>
      </c>
      <c r="AM78" s="13">
        <v>215.3031</v>
      </c>
      <c r="AN78" s="13">
        <v>63.91478</v>
      </c>
      <c r="AO78" s="13">
        <v>144.69159999999999</v>
      </c>
      <c r="AP78" s="13">
        <v>145.5993</v>
      </c>
      <c r="AQ78" s="13">
        <v>130.60570000000001</v>
      </c>
      <c r="AR78" s="13">
        <v>110.2968</v>
      </c>
      <c r="AS78" s="13">
        <v>132.51070000000001</v>
      </c>
      <c r="AT78" s="13">
        <v>143.173</v>
      </c>
      <c r="AU78" s="13">
        <v>201.58750000000001</v>
      </c>
      <c r="AV78" s="13">
        <v>131.81489999999999</v>
      </c>
      <c r="AW78" s="13">
        <v>153.39779999999999</v>
      </c>
      <c r="AX78" s="13">
        <v>116.018</v>
      </c>
      <c r="AY78" s="13">
        <v>88.446529999999996</v>
      </c>
      <c r="AZ78" s="13">
        <v>64.779430000000005</v>
      </c>
      <c r="BA78" s="13">
        <v>116.9256</v>
      </c>
      <c r="BB78" s="13">
        <v>119.81829999999999</v>
      </c>
      <c r="BC78" s="13">
        <v>152.27709999999999</v>
      </c>
      <c r="BD78" s="13">
        <v>113.961</v>
      </c>
      <c r="BE78" s="13">
        <v>80.805109999999999</v>
      </c>
      <c r="BF78" s="13">
        <v>154.53290000000001</v>
      </c>
      <c r="BG78" s="13">
        <v>204.69159999999999</v>
      </c>
      <c r="BH78" s="13">
        <v>142.4914</v>
      </c>
      <c r="BI78" s="13">
        <v>156.68719999999999</v>
      </c>
      <c r="BJ78" s="13">
        <v>88.314059999999998</v>
      </c>
    </row>
    <row r="79" spans="1:62" x14ac:dyDescent="0.25">
      <c r="A79" s="5" t="s">
        <v>114</v>
      </c>
      <c r="B79" s="6" t="s">
        <v>153</v>
      </c>
      <c r="C79" s="6" t="s">
        <v>115</v>
      </c>
      <c r="D79" s="13">
        <v>2363.0811662726555</v>
      </c>
      <c r="E79" s="13">
        <v>2771.0843373493976</v>
      </c>
      <c r="F79" s="13">
        <v>1488.4979702300407</v>
      </c>
      <c r="G79" s="13">
        <v>3908.0459770114944</v>
      </c>
      <c r="H79" s="13">
        <v>1342.925659472422</v>
      </c>
      <c r="I79" s="13">
        <v>2309.307207837649</v>
      </c>
      <c r="J79" s="13">
        <v>2828.7061288632794</v>
      </c>
      <c r="K79" s="13">
        <v>2466.0132785330384</v>
      </c>
      <c r="L79" s="13">
        <v>1558.2273536177786</v>
      </c>
      <c r="M79" s="13">
        <v>1744.4219066937119</v>
      </c>
      <c r="N79" s="13">
        <v>1649.1228070175439</v>
      </c>
      <c r="O79" s="13">
        <v>1476.679272465334</v>
      </c>
      <c r="P79" s="13">
        <v>1579.6401930671348</v>
      </c>
      <c r="Q79" s="13">
        <v>1398.6013986013986</v>
      </c>
      <c r="R79" s="13">
        <v>2637.1516503374087</v>
      </c>
      <c r="S79" s="13">
        <v>2649.9523960647412</v>
      </c>
      <c r="T79" s="13">
        <v>2752.4068131325598</v>
      </c>
      <c r="U79" s="13">
        <v>2064.5536493166619</v>
      </c>
      <c r="V79" s="13">
        <v>2859.1979859737457</v>
      </c>
      <c r="W79" s="13">
        <v>2795.6474130851357</v>
      </c>
      <c r="X79" s="13">
        <v>3188.6024423337858</v>
      </c>
      <c r="Y79" s="13">
        <v>2350.8137432188064</v>
      </c>
      <c r="Z79" s="13">
        <v>2817.5519630484991</v>
      </c>
      <c r="AA79" s="13">
        <v>1855.4861730597681</v>
      </c>
      <c r="AB79" s="13">
        <v>3241.1954539076746</v>
      </c>
      <c r="AC79" s="13">
        <v>1937.7625047728141</v>
      </c>
      <c r="AD79" s="13">
        <v>2122.4086870681144</v>
      </c>
      <c r="AE79" s="13">
        <v>1924.6190858059342</v>
      </c>
      <c r="AF79" s="13">
        <v>1880.456682337139</v>
      </c>
      <c r="AG79" s="13">
        <v>2359.3220338983051</v>
      </c>
      <c r="AH79" s="13">
        <v>2272.0100978226569</v>
      </c>
      <c r="AI79" s="13">
        <v>2425.1069900142656</v>
      </c>
      <c r="AJ79" s="13">
        <v>2243.893202045067</v>
      </c>
      <c r="AK79" s="13">
        <v>2310.5360443622922</v>
      </c>
      <c r="AL79" s="13">
        <v>1935.9380499824003</v>
      </c>
      <c r="AM79" s="13">
        <v>2721.0884353741494</v>
      </c>
      <c r="AN79" s="13">
        <v>2880.354505169867</v>
      </c>
      <c r="AO79" s="13">
        <v>2426.0803639120545</v>
      </c>
      <c r="AP79" s="13">
        <v>1868.2399213372667</v>
      </c>
      <c r="AQ79" s="13">
        <v>2463.6480072327281</v>
      </c>
      <c r="AR79" s="13">
        <v>2364.2897673538869</v>
      </c>
      <c r="AS79" s="13">
        <v>2527.4201239866479</v>
      </c>
      <c r="AT79" s="13">
        <v>2483.4768676146605</v>
      </c>
      <c r="AU79" s="13">
        <v>2790.1785714285716</v>
      </c>
      <c r="AV79" s="13">
        <v>2572.765072765073</v>
      </c>
      <c r="AW79" s="13">
        <v>2480.1587301587301</v>
      </c>
      <c r="AX79" s="13">
        <v>2622.4707135250264</v>
      </c>
      <c r="AY79" s="13">
        <v>2410.6540795684423</v>
      </c>
      <c r="AZ79" s="13">
        <v>2479.6693774163441</v>
      </c>
      <c r="BA79" s="13">
        <v>2292.0009168003667</v>
      </c>
      <c r="BB79" s="13">
        <v>2184.9366144668156</v>
      </c>
      <c r="BC79" s="13">
        <v>2250.1081782778019</v>
      </c>
      <c r="BD79" s="13">
        <v>2275.9446803876726</v>
      </c>
      <c r="BE79" s="13">
        <v>1670.1461377870562</v>
      </c>
      <c r="BF79" s="13">
        <v>2341.2660179208015</v>
      </c>
      <c r="BG79" s="13">
        <v>2412.8686327077749</v>
      </c>
      <c r="BH79" s="13">
        <v>2489.1186071817192</v>
      </c>
      <c r="BI79" s="13">
        <v>2232.5261892495278</v>
      </c>
      <c r="BJ79" s="13">
        <v>2154.1655852582403</v>
      </c>
    </row>
    <row r="80" spans="1:62" x14ac:dyDescent="0.25">
      <c r="A80" s="21" t="s">
        <v>65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</row>
    <row r="81" spans="1:62" s="7" customFormat="1" x14ac:dyDescent="0.25">
      <c r="A81" s="15" t="s">
        <v>91</v>
      </c>
      <c r="C81" s="4" t="s">
        <v>126</v>
      </c>
      <c r="D81" s="7">
        <v>0.14899999999999999</v>
      </c>
      <c r="E81" s="7">
        <v>5.1186299999999997E-2</v>
      </c>
      <c r="F81" s="11">
        <v>3.5627135187896536E-2</v>
      </c>
      <c r="G81" s="11">
        <v>2.6450613606576908E-2</v>
      </c>
      <c r="H81" s="11">
        <v>6.2292664946553632E-2</v>
      </c>
      <c r="I81" s="11">
        <v>6.9836813476048434E-2</v>
      </c>
      <c r="J81" s="11">
        <v>0.10129652084693593</v>
      </c>
      <c r="K81" s="11">
        <v>6.0186132133360604E-2</v>
      </c>
      <c r="L81" s="7">
        <v>0.17637320000000001</v>
      </c>
      <c r="M81" s="11">
        <v>0.21634882223652954</v>
      </c>
      <c r="N81" s="11">
        <v>0.18407636403080593</v>
      </c>
      <c r="O81" s="11">
        <v>0.13880899618086662</v>
      </c>
      <c r="P81" s="11">
        <v>0.16423920067604514</v>
      </c>
      <c r="Q81" s="11">
        <v>0.11849529780564264</v>
      </c>
      <c r="R81" s="11">
        <v>0.1079336</v>
      </c>
      <c r="S81" s="11">
        <v>8.554525103933483E-2</v>
      </c>
      <c r="T81" s="11">
        <v>0.11869124520770968</v>
      </c>
      <c r="U81" s="11">
        <v>0.14828094302554026</v>
      </c>
      <c r="V81" s="11">
        <v>8.0797585473257133E-2</v>
      </c>
      <c r="W81" s="7">
        <v>0.1839566</v>
      </c>
      <c r="X81" s="11">
        <v>0.1922960196101319</v>
      </c>
      <c r="Y81" s="11">
        <v>0.16583969465648854</v>
      </c>
      <c r="Z81" s="11">
        <v>0.10314823603860149</v>
      </c>
      <c r="AA81" s="11">
        <v>0.24794987058983789</v>
      </c>
      <c r="AB81" s="11">
        <v>0.14528540814338595</v>
      </c>
      <c r="AC81" s="7">
        <v>0.18969369999999999</v>
      </c>
      <c r="AD81" s="11">
        <v>0.15423479054101466</v>
      </c>
      <c r="AE81" s="11">
        <v>0.20905902273826801</v>
      </c>
      <c r="AF81" s="11">
        <v>0.19595051379123851</v>
      </c>
      <c r="AG81" s="7">
        <v>0.15984400000000001</v>
      </c>
      <c r="AH81" s="11">
        <v>0.14767583353614017</v>
      </c>
      <c r="AI81" s="11">
        <v>0.17205666829506594</v>
      </c>
      <c r="AJ81" s="7">
        <v>9.9980799999999995E-2</v>
      </c>
      <c r="AK81" s="11">
        <v>0.10046511627906977</v>
      </c>
      <c r="AL81" s="11">
        <v>9.3384108218710918E-2</v>
      </c>
      <c r="AM81" s="11">
        <v>8.2739212007504684E-2</v>
      </c>
      <c r="AN81" s="11">
        <v>8.5462760984730449E-2</v>
      </c>
      <c r="AO81" s="11">
        <v>8.9525048796356532E-2</v>
      </c>
      <c r="AP81" s="11">
        <v>0.12557379600093363</v>
      </c>
      <c r="AQ81" s="7">
        <v>0.18102750000000001</v>
      </c>
      <c r="AR81" s="11">
        <v>0.19644168175811266</v>
      </c>
      <c r="AS81" s="11">
        <v>0.1377470799640611</v>
      </c>
      <c r="AT81" s="11">
        <v>0.19054578306850189</v>
      </c>
      <c r="AU81" s="11">
        <v>0.13846455150802978</v>
      </c>
      <c r="AV81" s="7">
        <v>0.18748210000000001</v>
      </c>
      <c r="AW81" s="11">
        <v>0.14824438202247192</v>
      </c>
      <c r="AX81" s="11">
        <v>0.22002213033603168</v>
      </c>
      <c r="AY81" s="7">
        <v>0.12423480000000001</v>
      </c>
      <c r="AZ81" s="11">
        <v>0.143082570066207</v>
      </c>
      <c r="BA81" s="11">
        <v>0.1045151101859163</v>
      </c>
      <c r="BB81" s="7">
        <v>0.1645093</v>
      </c>
      <c r="BC81" s="11">
        <v>0.20441475457449898</v>
      </c>
      <c r="BD81" s="11">
        <v>0.15596175206451923</v>
      </c>
      <c r="BE81" s="11">
        <v>0.12535277516462842</v>
      </c>
      <c r="BF81" s="7">
        <v>0.13174069999999999</v>
      </c>
      <c r="BG81" s="11">
        <v>8.6900430889903763E-2</v>
      </c>
      <c r="BH81" s="11">
        <v>0.12657853925116314</v>
      </c>
      <c r="BI81" s="11">
        <v>0.19531043842123119</v>
      </c>
      <c r="BJ81" s="11">
        <v>0.14042572504879045</v>
      </c>
    </row>
    <row r="82" spans="1:62" s="7" customFormat="1" x14ac:dyDescent="0.25">
      <c r="A82" s="15" t="s">
        <v>92</v>
      </c>
      <c r="C82" s="4" t="s">
        <v>126</v>
      </c>
      <c r="D82" s="7">
        <v>4.2000000000000003E-2</v>
      </c>
      <c r="E82" s="7">
        <v>4.43425E-2</v>
      </c>
      <c r="F82" s="11">
        <v>0</v>
      </c>
      <c r="G82" s="11">
        <v>4.0148698884758367E-2</v>
      </c>
      <c r="H82" s="11">
        <v>0.12174940898345153</v>
      </c>
      <c r="I82" s="11">
        <v>3.8539553752535496E-2</v>
      </c>
      <c r="J82" s="11">
        <v>1.0347682119205299E-2</v>
      </c>
      <c r="K82" s="11">
        <v>3.0082330588980369E-2</v>
      </c>
      <c r="L82" s="7">
        <v>6.2642799999999998E-2</v>
      </c>
      <c r="M82" s="11">
        <v>9.0702138106503599E-2</v>
      </c>
      <c r="N82" s="11">
        <v>2.2204806687565307E-2</v>
      </c>
      <c r="O82" s="11">
        <v>4.5124282982791586E-2</v>
      </c>
      <c r="P82" s="11">
        <v>4.5304596437211346E-2</v>
      </c>
      <c r="Q82" s="11">
        <v>2.3322332233223324E-2</v>
      </c>
      <c r="R82" s="11">
        <v>3.8594700000000003E-2</v>
      </c>
      <c r="S82" s="11">
        <v>1.6486104569006125E-2</v>
      </c>
      <c r="T82" s="11">
        <v>4.1938915058501745E-2</v>
      </c>
      <c r="U82" s="11">
        <v>5.3724408305503124E-2</v>
      </c>
      <c r="V82" s="11">
        <v>2.2046427181947867E-2</v>
      </c>
      <c r="W82" s="7">
        <v>5.3484299999999999E-2</v>
      </c>
      <c r="X82" s="11">
        <v>7.2378866684916512E-2</v>
      </c>
      <c r="Y82" s="11">
        <v>3.3971188991614706E-2</v>
      </c>
      <c r="Z82" s="11">
        <v>7.4240089648410145E-3</v>
      </c>
      <c r="AA82" s="11">
        <v>6.6294248418172497E-2</v>
      </c>
      <c r="AB82" s="11">
        <v>4.5862157314885986E-2</v>
      </c>
      <c r="AC82" s="7">
        <v>3.6437400000000002E-2</v>
      </c>
      <c r="AD82" s="11">
        <v>3.68050117462803E-2</v>
      </c>
      <c r="AE82" s="11">
        <v>3.0947775628626693E-2</v>
      </c>
      <c r="AF82" s="11">
        <v>3.9640041648073776E-2</v>
      </c>
      <c r="AG82" s="7">
        <v>3.9595999999999999E-2</v>
      </c>
      <c r="AH82" s="11">
        <v>3.3158366406350018E-2</v>
      </c>
      <c r="AI82" s="11">
        <v>4.5562411010915994E-2</v>
      </c>
      <c r="AJ82" s="7">
        <v>2.38132E-2</v>
      </c>
      <c r="AK82" s="11">
        <v>7.9703429101019463E-2</v>
      </c>
      <c r="AL82" s="11">
        <v>2.1886399166232414E-2</v>
      </c>
      <c r="AM82" s="11">
        <v>0.14503816793893129</v>
      </c>
      <c r="AN82" s="11">
        <v>2.5943762622339599E-2</v>
      </c>
      <c r="AO82" s="11">
        <v>1.3691683569979716E-2</v>
      </c>
      <c r="AP82" s="11">
        <v>9.1324200913242004E-3</v>
      </c>
      <c r="AQ82" s="7">
        <v>3.3227100000000002E-2</v>
      </c>
      <c r="AR82" s="11">
        <v>4.5051405374398799E-2</v>
      </c>
      <c r="AS82" s="11">
        <v>9.5011876484560574E-3</v>
      </c>
      <c r="AT82" s="11">
        <v>2.5735294117647058E-2</v>
      </c>
      <c r="AU82" s="11">
        <v>2.428940568475452E-2</v>
      </c>
      <c r="AV82" s="7">
        <v>4.7114099999999999E-2</v>
      </c>
      <c r="AW82" s="11">
        <v>5.0505050505050504E-2</v>
      </c>
      <c r="AX82" s="11">
        <v>4.5199204908823787E-2</v>
      </c>
      <c r="AY82" s="7">
        <v>2.7378199999999998E-2</v>
      </c>
      <c r="AZ82" s="11">
        <v>4.0016587186398507E-2</v>
      </c>
      <c r="BA82" s="11">
        <v>7.7344505317434743E-3</v>
      </c>
      <c r="BB82" s="7">
        <v>4.6590699999999999E-2</v>
      </c>
      <c r="BC82" s="11">
        <v>5.4259110242556613E-2</v>
      </c>
      <c r="BD82" s="11">
        <v>5.0488384371700105E-2</v>
      </c>
      <c r="BE82" s="11">
        <v>7.2032571249608518E-3</v>
      </c>
      <c r="BF82" s="7">
        <v>3.2509200000000002E-2</v>
      </c>
      <c r="BG82" s="11">
        <v>2.934338170448168E-2</v>
      </c>
      <c r="BH82" s="11">
        <v>5.3379040156709107E-2</v>
      </c>
      <c r="BI82" s="11">
        <v>2.0453978548266402E-2</v>
      </c>
      <c r="BJ82" s="11">
        <v>2.9405381944444444E-2</v>
      </c>
    </row>
    <row r="83" spans="1:62" x14ac:dyDescent="0.25">
      <c r="A83" s="1" t="s">
        <v>93</v>
      </c>
      <c r="C83" s="4" t="s">
        <v>155</v>
      </c>
      <c r="D83" s="7">
        <v>0.230626</v>
      </c>
      <c r="E83" s="7">
        <v>7.2958200000000001E-2</v>
      </c>
      <c r="F83" s="7">
        <v>1.9521699999999999E-2</v>
      </c>
      <c r="G83" s="7">
        <v>4.2773699999999998E-2</v>
      </c>
      <c r="H83" s="7">
        <v>2.6293199999999999E-2</v>
      </c>
      <c r="I83" s="7">
        <v>9.1858200000000001E-2</v>
      </c>
      <c r="J83" s="7">
        <v>0.131331</v>
      </c>
      <c r="K83" s="7">
        <v>8.6469599999999994E-2</v>
      </c>
      <c r="L83" s="7">
        <v>0.2604804</v>
      </c>
      <c r="M83" s="7">
        <v>0.28930129999999998</v>
      </c>
      <c r="N83" s="7">
        <v>0.21390609999999999</v>
      </c>
      <c r="O83" s="7">
        <v>0.23975669999999999</v>
      </c>
      <c r="P83" s="7">
        <v>0.3127703</v>
      </c>
      <c r="Q83" s="7">
        <v>0.1572971</v>
      </c>
      <c r="R83" s="11">
        <v>0.1176739</v>
      </c>
      <c r="S83" s="7">
        <v>0.1102761</v>
      </c>
      <c r="T83" s="7">
        <v>0.1231553</v>
      </c>
      <c r="U83" s="7">
        <v>0.13330059999999999</v>
      </c>
      <c r="V83" s="7">
        <v>0.11958829999999999</v>
      </c>
      <c r="W83" s="7">
        <v>0.20553589999999999</v>
      </c>
      <c r="X83" s="7">
        <v>0.1706782</v>
      </c>
      <c r="Y83" s="7">
        <v>0.244084</v>
      </c>
      <c r="Z83" s="7">
        <v>0.2042398</v>
      </c>
      <c r="AA83" s="7">
        <v>0.24525269999999999</v>
      </c>
      <c r="AB83" s="7">
        <v>0.1691019</v>
      </c>
      <c r="AC83" s="7">
        <v>0.39626640000000002</v>
      </c>
      <c r="AD83" s="7">
        <v>0.27724369999999998</v>
      </c>
      <c r="AE83" s="7">
        <v>0.47466140000000001</v>
      </c>
      <c r="AF83" s="7">
        <v>0.40978229999999999</v>
      </c>
      <c r="AG83" s="7">
        <v>0.36779230000000002</v>
      </c>
      <c r="AH83" s="7">
        <v>0.3479679</v>
      </c>
      <c r="AI83" s="7">
        <v>0.38768930000000001</v>
      </c>
      <c r="AJ83" s="7">
        <v>0.15788640000000001</v>
      </c>
      <c r="AK83" s="7">
        <v>6.2325600000000002E-2</v>
      </c>
      <c r="AL83" s="7">
        <v>0.16278280000000001</v>
      </c>
      <c r="AM83" s="7">
        <v>5.9287100000000002E-2</v>
      </c>
      <c r="AN83" s="7">
        <v>8.2930799999999999E-2</v>
      </c>
      <c r="AO83" s="7">
        <v>0.14014309999999999</v>
      </c>
      <c r="AP83" s="7">
        <v>0.27911770000000002</v>
      </c>
      <c r="AQ83" s="7">
        <v>0.35141499999999998</v>
      </c>
      <c r="AR83" s="7">
        <v>0.3537517</v>
      </c>
      <c r="AS83" s="7">
        <v>0.21282570000000001</v>
      </c>
      <c r="AT83" s="7">
        <v>0.43548389999999998</v>
      </c>
      <c r="AU83" s="7">
        <v>0.19643559999999999</v>
      </c>
      <c r="AV83" s="7">
        <v>0.15088660000000001</v>
      </c>
      <c r="AW83" s="7">
        <v>9.0765399999999996E-2</v>
      </c>
      <c r="AX83" s="7">
        <v>0.20074539999999999</v>
      </c>
      <c r="AY83" s="7">
        <v>0.19467490000000001</v>
      </c>
      <c r="AZ83" s="7">
        <v>0.2335769</v>
      </c>
      <c r="BA83" s="7">
        <v>0.1539731</v>
      </c>
      <c r="BB83" s="7">
        <v>0.3125288</v>
      </c>
      <c r="BC83" s="7">
        <v>0.34905609999999998</v>
      </c>
      <c r="BD83" s="7">
        <v>0.321413</v>
      </c>
      <c r="BE83" s="7">
        <v>0.19531979999999999</v>
      </c>
      <c r="BF83" s="7">
        <v>0.2308499</v>
      </c>
      <c r="BG83" s="7">
        <v>0.17005960000000001</v>
      </c>
      <c r="BH83" s="7">
        <v>0.25559409999999999</v>
      </c>
      <c r="BI83" s="7">
        <v>0.3332831</v>
      </c>
      <c r="BJ83" s="7">
        <v>0.18404209999999999</v>
      </c>
    </row>
    <row r="84" spans="1:62" x14ac:dyDescent="0.25">
      <c r="A84" s="1" t="s">
        <v>94</v>
      </c>
      <c r="C84" s="4" t="s">
        <v>155</v>
      </c>
      <c r="D84" s="7">
        <v>0.58583680000000005</v>
      </c>
      <c r="E84" s="7">
        <v>0.30102719999999999</v>
      </c>
      <c r="F84" s="7">
        <v>0</v>
      </c>
      <c r="G84" s="7">
        <v>3.86617E-2</v>
      </c>
      <c r="H84" s="7">
        <v>0</v>
      </c>
      <c r="I84" s="7">
        <v>0.39046649999999999</v>
      </c>
      <c r="J84" s="7">
        <v>0.51945359999999996</v>
      </c>
      <c r="K84" s="7">
        <v>0.3179227</v>
      </c>
      <c r="L84" s="7">
        <v>0.6189249</v>
      </c>
      <c r="M84" s="7">
        <v>0.65210009999999996</v>
      </c>
      <c r="N84" s="7">
        <v>0.53631139999999999</v>
      </c>
      <c r="O84" s="7">
        <v>0.59706820000000005</v>
      </c>
      <c r="P84" s="7">
        <v>0.64471080000000003</v>
      </c>
      <c r="Q84" s="7">
        <v>0.51111110000000004</v>
      </c>
      <c r="R84" s="11">
        <v>0.3634056</v>
      </c>
      <c r="S84" s="7">
        <v>0.4217303</v>
      </c>
      <c r="T84" s="7">
        <v>0.3282176</v>
      </c>
      <c r="U84" s="7">
        <v>0.41963119999999998</v>
      </c>
      <c r="V84" s="7">
        <v>0.32447150000000002</v>
      </c>
      <c r="W84" s="7">
        <v>0.55643989999999999</v>
      </c>
      <c r="X84" s="7">
        <v>0.49646869999999999</v>
      </c>
      <c r="Y84" s="7">
        <v>0.64319499999999996</v>
      </c>
      <c r="Z84" s="7">
        <v>0.50931499999999996</v>
      </c>
      <c r="AA84" s="7">
        <v>0.64304850000000002</v>
      </c>
      <c r="AB84" s="7">
        <v>0.4418396</v>
      </c>
      <c r="AC84" s="7">
        <v>0.73316009999999998</v>
      </c>
      <c r="AD84" s="7">
        <v>0.47126079999999998</v>
      </c>
      <c r="AE84" s="7">
        <v>0.86375729999999995</v>
      </c>
      <c r="AF84" s="7">
        <v>0.77718279999999995</v>
      </c>
      <c r="AG84" s="7">
        <v>0.74733669999999996</v>
      </c>
      <c r="AH84" s="7">
        <v>0.7618743</v>
      </c>
      <c r="AI84" s="7">
        <v>0.7338633</v>
      </c>
      <c r="AJ84" s="7">
        <v>0.4182439</v>
      </c>
      <c r="AK84" s="7">
        <v>7.2289199999999998E-2</v>
      </c>
      <c r="AL84" s="7">
        <v>0.41045680000000001</v>
      </c>
      <c r="AM84" s="7">
        <v>0.32061070000000003</v>
      </c>
      <c r="AN84" s="7">
        <v>0.3173839</v>
      </c>
      <c r="AO84" s="7">
        <v>0.33417849999999999</v>
      </c>
      <c r="AP84" s="7">
        <v>0.59567300000000001</v>
      </c>
      <c r="AQ84" s="7">
        <v>0.74728209999999995</v>
      </c>
      <c r="AR84" s="7">
        <v>0.74054629999999999</v>
      </c>
      <c r="AS84" s="7">
        <v>0.62351540000000005</v>
      </c>
      <c r="AT84" s="7">
        <v>0.80773050000000002</v>
      </c>
      <c r="AU84" s="7">
        <v>0.46666669999999999</v>
      </c>
      <c r="AV84" s="7">
        <v>0.48025410000000002</v>
      </c>
      <c r="AW84" s="7">
        <v>0.31787569999999998</v>
      </c>
      <c r="AX84" s="7">
        <v>0.57194710000000004</v>
      </c>
      <c r="AY84" s="7">
        <v>0.52264699999999997</v>
      </c>
      <c r="AZ84" s="7">
        <v>0.55815879999999995</v>
      </c>
      <c r="BA84" s="7">
        <v>0.4674509</v>
      </c>
      <c r="BB84" s="7">
        <v>0.66254990000000002</v>
      </c>
      <c r="BC84" s="7">
        <v>0.68571099999999996</v>
      </c>
      <c r="BD84" s="7">
        <v>0.67694030000000005</v>
      </c>
      <c r="BE84" s="7">
        <v>0.53116189999999996</v>
      </c>
      <c r="BF84" s="7">
        <v>0.56613400000000003</v>
      </c>
      <c r="BG84" s="7">
        <v>0.49098049999999999</v>
      </c>
      <c r="BH84" s="7">
        <v>0.5330068</v>
      </c>
      <c r="BI84" s="7">
        <v>0.71730269999999996</v>
      </c>
      <c r="BJ84" s="7">
        <v>0.50727</v>
      </c>
    </row>
    <row r="85" spans="1:62" x14ac:dyDescent="0.25">
      <c r="A85" s="1" t="s">
        <v>165</v>
      </c>
      <c r="B85" s="6" t="s">
        <v>167</v>
      </c>
      <c r="C85" s="6" t="s">
        <v>164</v>
      </c>
      <c r="D85" s="6">
        <v>254219</v>
      </c>
    </row>
    <row r="86" spans="1:62" x14ac:dyDescent="0.25">
      <c r="A86" s="1" t="s">
        <v>66</v>
      </c>
      <c r="B86" s="6" t="s">
        <v>182</v>
      </c>
      <c r="C86" s="39" t="s">
        <v>190</v>
      </c>
      <c r="D86" s="16">
        <v>55382.035689999997</v>
      </c>
      <c r="E86" s="16">
        <v>41207.449999999997</v>
      </c>
      <c r="F86" s="38">
        <v>89706.47</v>
      </c>
      <c r="G86" s="38">
        <v>20043.59</v>
      </c>
      <c r="H86" s="38">
        <v>17891.240000000002</v>
      </c>
      <c r="I86" s="38">
        <v>100939.9</v>
      </c>
      <c r="J86" s="38">
        <v>48025.32</v>
      </c>
      <c r="K86" s="38">
        <v>25582.38</v>
      </c>
      <c r="L86" s="38">
        <v>67322.23</v>
      </c>
      <c r="M86" s="38">
        <v>72302.98</v>
      </c>
      <c r="N86" s="38">
        <v>69603.3</v>
      </c>
      <c r="O86" s="38">
        <v>65814.41</v>
      </c>
      <c r="P86" s="38">
        <v>79139.41</v>
      </c>
      <c r="Q86" s="38">
        <v>36381.4</v>
      </c>
      <c r="R86" s="38">
        <v>31667.599999999999</v>
      </c>
      <c r="S86" s="38">
        <v>35675.71</v>
      </c>
      <c r="T86" s="38">
        <v>32522.46</v>
      </c>
      <c r="U86" s="38">
        <v>28581.040000000001</v>
      </c>
      <c r="V86" s="38">
        <v>30947.119999999999</v>
      </c>
      <c r="W86" s="38">
        <v>45847</v>
      </c>
      <c r="X86" s="38">
        <v>50455.59</v>
      </c>
      <c r="Y86" s="38">
        <v>54645.56</v>
      </c>
      <c r="Z86" s="38">
        <v>43871.54</v>
      </c>
      <c r="AA86" s="38">
        <v>44241.73</v>
      </c>
      <c r="AB86" s="38">
        <v>33012.410000000003</v>
      </c>
      <c r="AC86" s="38">
        <v>90768.41</v>
      </c>
      <c r="AD86" s="38">
        <v>45654.47</v>
      </c>
      <c r="AE86" s="38">
        <v>74336.61</v>
      </c>
      <c r="AF86" s="38">
        <v>120663.3</v>
      </c>
      <c r="AG86" s="38">
        <v>107010.8</v>
      </c>
      <c r="AH86" s="38">
        <v>101997.1</v>
      </c>
      <c r="AI86" s="38">
        <v>111750.8</v>
      </c>
      <c r="AJ86" s="38">
        <v>37009.82</v>
      </c>
      <c r="AK86" s="38">
        <v>8620.3700000000008</v>
      </c>
      <c r="AL86" s="38">
        <v>28652.74</v>
      </c>
      <c r="AM86" s="38">
        <v>18499.5</v>
      </c>
      <c r="AN86" s="38">
        <v>23565.91</v>
      </c>
      <c r="AO86" s="38">
        <v>40794</v>
      </c>
      <c r="AP86" s="38">
        <v>64311.199999999997</v>
      </c>
      <c r="AQ86" s="38">
        <v>64512.49</v>
      </c>
      <c r="AR86" s="38">
        <v>86391.41</v>
      </c>
      <c r="AS86" s="38">
        <v>26990.77</v>
      </c>
      <c r="AT86" s="38">
        <v>58069.39</v>
      </c>
      <c r="AU86" s="38">
        <v>39763.129999999997</v>
      </c>
      <c r="AV86" s="38">
        <v>30675.06</v>
      </c>
      <c r="AW86" s="38">
        <v>22805.13</v>
      </c>
      <c r="AX86" s="38">
        <v>36435.25</v>
      </c>
      <c r="AY86" s="38">
        <v>44702.05</v>
      </c>
      <c r="AZ86" s="38">
        <v>49169.74</v>
      </c>
      <c r="BA86" s="38">
        <v>39325.99</v>
      </c>
      <c r="BB86" s="38">
        <v>65975.31</v>
      </c>
      <c r="BC86" s="38">
        <v>70614.06</v>
      </c>
      <c r="BD86" s="38">
        <v>69637.759999999995</v>
      </c>
      <c r="BE86" s="38">
        <v>38646.879999999997</v>
      </c>
      <c r="BF86" s="38">
        <v>59288.93</v>
      </c>
      <c r="BG86" s="38">
        <v>49611.45</v>
      </c>
      <c r="BH86" s="38">
        <v>61540.69</v>
      </c>
      <c r="BI86" s="38">
        <v>77676.55</v>
      </c>
      <c r="BJ86" s="38">
        <v>48225.17</v>
      </c>
    </row>
    <row r="87" spans="1:62" x14ac:dyDescent="0.25">
      <c r="A87" s="1" t="s">
        <v>188</v>
      </c>
      <c r="B87" s="39" t="s">
        <v>189</v>
      </c>
      <c r="C87" s="39" t="s">
        <v>190</v>
      </c>
      <c r="D87" s="16">
        <v>1716.882658</v>
      </c>
      <c r="E87" s="16">
        <v>1278.3050000000001</v>
      </c>
      <c r="F87" s="38">
        <v>2340.3409999999999</v>
      </c>
      <c r="G87" s="38">
        <v>414.12380000000002</v>
      </c>
      <c r="H87" s="38">
        <v>307.1814</v>
      </c>
      <c r="I87" s="38">
        <v>4207.634</v>
      </c>
      <c r="J87" s="38">
        <v>1470.297</v>
      </c>
      <c r="K87" s="38">
        <v>616.85820000000001</v>
      </c>
      <c r="L87" s="38">
        <v>2497.0830000000001</v>
      </c>
      <c r="M87" s="38">
        <v>2721.8969999999999</v>
      </c>
      <c r="N87" s="38">
        <v>2671.7559999999999</v>
      </c>
      <c r="O87" s="38">
        <v>2464.3209999999999</v>
      </c>
      <c r="P87" s="38">
        <v>3083.6610000000001</v>
      </c>
      <c r="Q87" s="38">
        <v>927.31209999999999</v>
      </c>
      <c r="R87" s="38">
        <v>580.39070000000004</v>
      </c>
      <c r="S87" s="38">
        <v>689.37040000000002</v>
      </c>
      <c r="T87" s="38">
        <v>540.90800000000002</v>
      </c>
      <c r="U87" s="38">
        <v>508.8612</v>
      </c>
      <c r="V87" s="38">
        <v>447.60090000000002</v>
      </c>
      <c r="W87" s="38">
        <v>1039.1659999999999</v>
      </c>
      <c r="X87" s="38">
        <v>1406.741</v>
      </c>
      <c r="Y87" s="38">
        <v>1336.23</v>
      </c>
      <c r="Z87" s="38">
        <v>841.63829999999996</v>
      </c>
      <c r="AA87" s="38">
        <v>892.18589999999995</v>
      </c>
      <c r="AB87" s="38">
        <v>465.95179999999999</v>
      </c>
      <c r="AC87" s="38">
        <v>3148.299</v>
      </c>
      <c r="AD87" s="38">
        <v>1489.643</v>
      </c>
      <c r="AE87" s="38">
        <v>2445.5230000000001</v>
      </c>
      <c r="AF87" s="38">
        <v>4302.2309999999998</v>
      </c>
      <c r="AG87" s="38">
        <v>4079.2429999999999</v>
      </c>
      <c r="AH87" s="38">
        <v>3886.3879999999999</v>
      </c>
      <c r="AI87" s="38">
        <v>4261.5680000000002</v>
      </c>
      <c r="AJ87" s="38">
        <v>1186.146</v>
      </c>
      <c r="AK87" s="38">
        <v>175.92590000000001</v>
      </c>
      <c r="AL87" s="38">
        <v>1035.559</v>
      </c>
      <c r="AM87" s="38">
        <v>347.79730000000001</v>
      </c>
      <c r="AN87" s="38">
        <v>511.31819999999999</v>
      </c>
      <c r="AO87" s="38">
        <v>1419.787</v>
      </c>
      <c r="AP87" s="38">
        <v>2232.5219999999999</v>
      </c>
      <c r="AQ87" s="38">
        <v>2078.7049999999999</v>
      </c>
      <c r="AR87" s="38">
        <v>3060.7359999999999</v>
      </c>
      <c r="AS87" s="38">
        <v>645.98950000000002</v>
      </c>
      <c r="AT87" s="38">
        <v>1716.4860000000001</v>
      </c>
      <c r="AU87" s="38">
        <v>781.15160000000003</v>
      </c>
      <c r="AV87" s="38">
        <v>689.32730000000004</v>
      </c>
      <c r="AW87" s="38">
        <v>437.18360000000001</v>
      </c>
      <c r="AX87" s="38">
        <v>873.87729999999999</v>
      </c>
      <c r="AY87" s="38">
        <v>1169.8530000000001</v>
      </c>
      <c r="AZ87" s="38">
        <v>1321.5</v>
      </c>
      <c r="BA87" s="38">
        <v>987.37199999999996</v>
      </c>
      <c r="BB87" s="38">
        <v>2011.8330000000001</v>
      </c>
      <c r="BC87" s="38">
        <v>2075.2179999999998</v>
      </c>
      <c r="BD87" s="38">
        <v>2233.6350000000002</v>
      </c>
      <c r="BE87" s="38">
        <v>808.05110000000002</v>
      </c>
      <c r="BF87" s="38">
        <v>1932.2170000000001</v>
      </c>
      <c r="BG87" s="38">
        <v>1681.0070000000001</v>
      </c>
      <c r="BH87" s="38">
        <v>2003.7850000000001</v>
      </c>
      <c r="BI87" s="38">
        <v>2699.4960000000001</v>
      </c>
      <c r="BJ87" s="38">
        <v>1259.1880000000001</v>
      </c>
    </row>
    <row r="88" spans="1:62" x14ac:dyDescent="0.25">
      <c r="A88" s="21" t="s">
        <v>67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</row>
    <row r="89" spans="1:62" s="7" customFormat="1" x14ac:dyDescent="0.25">
      <c r="A89" s="15" t="s">
        <v>68</v>
      </c>
      <c r="C89" s="4" t="s">
        <v>127</v>
      </c>
      <c r="D89" s="7">
        <v>0.25800000000000001</v>
      </c>
      <c r="E89" s="7">
        <v>0.153373226416952</v>
      </c>
      <c r="F89" s="7">
        <v>0.12913486005089059</v>
      </c>
      <c r="G89" s="7">
        <v>0.10785790219702339</v>
      </c>
      <c r="H89" s="7">
        <v>7.1015017188348115E-2</v>
      </c>
      <c r="I89" s="7">
        <v>0.26758434118395924</v>
      </c>
      <c r="J89" s="7">
        <v>0.21122311827956988</v>
      </c>
      <c r="K89" s="7">
        <v>0.14384978725065387</v>
      </c>
      <c r="L89" s="7">
        <v>0.25825670000000001</v>
      </c>
      <c r="M89" s="7">
        <v>0.3133025807255953</v>
      </c>
      <c r="N89" s="7">
        <v>0.20149400432474937</v>
      </c>
      <c r="O89" s="7">
        <v>0.21787922294822584</v>
      </c>
      <c r="P89" s="7">
        <v>0.30705918618988903</v>
      </c>
      <c r="Q89" s="7">
        <v>0.12050898203592815</v>
      </c>
      <c r="R89" s="11">
        <v>0.1056853</v>
      </c>
      <c r="S89" s="7">
        <v>9.6888260254596889E-2</v>
      </c>
      <c r="T89" s="7">
        <v>0.1148184788799952</v>
      </c>
      <c r="U89" s="7">
        <v>0.13113776027683313</v>
      </c>
      <c r="V89" s="7">
        <v>7.9603193805952099E-2</v>
      </c>
      <c r="W89" s="7">
        <v>0.19936409999999999</v>
      </c>
      <c r="X89" s="7">
        <v>0.19706111608302779</v>
      </c>
      <c r="Y89" s="7">
        <v>0.21147594763055083</v>
      </c>
      <c r="Z89" s="7">
        <v>0.18481054365733113</v>
      </c>
      <c r="AA89" s="7">
        <v>0.23518468861031039</v>
      </c>
      <c r="AB89" s="7">
        <v>0.14316715372819072</v>
      </c>
      <c r="AC89" s="7">
        <v>0.47107209999999999</v>
      </c>
      <c r="AD89" s="7">
        <v>0.35979169954237022</v>
      </c>
      <c r="AE89" s="7">
        <v>0.56255962427533568</v>
      </c>
      <c r="AF89" s="7">
        <v>0.4633483237939493</v>
      </c>
      <c r="AG89" s="7">
        <v>0.45503280000000002</v>
      </c>
      <c r="AH89" s="7">
        <v>0.50158782124734003</v>
      </c>
      <c r="AI89" s="7">
        <v>0.4117825967943064</v>
      </c>
      <c r="AJ89" s="7">
        <v>0.18966959999999999</v>
      </c>
      <c r="AK89" s="7">
        <v>7.1098149637972646E-2</v>
      </c>
      <c r="AL89" s="7">
        <v>0.11611332604170342</v>
      </c>
      <c r="AM89" s="7">
        <v>0.24067628045748385</v>
      </c>
      <c r="AN89" s="7">
        <v>0.11226024821361415</v>
      </c>
      <c r="AO89" s="7">
        <v>0.21575309122772857</v>
      </c>
      <c r="AP89" s="7">
        <v>0.32950066527753369</v>
      </c>
      <c r="AQ89" s="7">
        <v>0.34001239999999999</v>
      </c>
      <c r="AR89" s="7">
        <v>0.35095078708508121</v>
      </c>
      <c r="AS89" s="7">
        <v>0.18552937271822104</v>
      </c>
      <c r="AT89" s="7">
        <v>0.41155802275024467</v>
      </c>
      <c r="AU89" s="7">
        <v>0.15208306952007092</v>
      </c>
      <c r="AV89" s="7">
        <v>0.17094429999999999</v>
      </c>
      <c r="AW89" s="7">
        <v>0.11548125737141685</v>
      </c>
      <c r="AX89" s="7">
        <v>0.21158941019522368</v>
      </c>
      <c r="AY89" s="7">
        <v>0.20845230000000001</v>
      </c>
      <c r="AZ89" s="7">
        <v>0.23300149651896676</v>
      </c>
      <c r="BA89" s="7">
        <v>0.178877508361204</v>
      </c>
      <c r="BB89" s="7">
        <v>0.30555690000000002</v>
      </c>
      <c r="BC89" s="7">
        <v>0.34295042407466553</v>
      </c>
      <c r="BD89" s="7">
        <v>0.30075981104095639</v>
      </c>
      <c r="BE89" s="7">
        <v>0.25090479355934708</v>
      </c>
      <c r="BF89" s="7">
        <v>0.33690690000000001</v>
      </c>
      <c r="BG89" s="7">
        <v>0.46061785453660908</v>
      </c>
      <c r="BH89" s="7">
        <v>0.31327156837191666</v>
      </c>
      <c r="BI89" s="7">
        <v>0.35134827106744776</v>
      </c>
      <c r="BJ89" s="7">
        <v>0.20174609989981393</v>
      </c>
    </row>
    <row r="90" spans="1:62" x14ac:dyDescent="0.25">
      <c r="A90" s="1" t="s">
        <v>69</v>
      </c>
      <c r="C90" s="6" t="s">
        <v>128</v>
      </c>
      <c r="D90" s="16">
        <v>3.9571740000000002</v>
      </c>
      <c r="E90" s="16">
        <v>3.0496889999999999</v>
      </c>
      <c r="F90" s="16">
        <v>2.4</v>
      </c>
      <c r="G90" s="16">
        <v>2.6</v>
      </c>
      <c r="H90" s="16">
        <v>2.6</v>
      </c>
      <c r="I90" s="16">
        <v>3.8</v>
      </c>
      <c r="J90" s="16">
        <v>3.6</v>
      </c>
      <c r="K90" s="16">
        <v>3</v>
      </c>
      <c r="L90" s="16">
        <v>4.1804519999999998</v>
      </c>
      <c r="M90" s="16">
        <v>4.4000000000000004</v>
      </c>
      <c r="N90" s="16">
        <v>4.2</v>
      </c>
      <c r="O90" s="16">
        <v>4</v>
      </c>
      <c r="P90" s="16">
        <v>4.5999999999999996</v>
      </c>
      <c r="Q90" s="16">
        <v>3.2</v>
      </c>
      <c r="R90" s="16">
        <v>2.9382899999999998</v>
      </c>
      <c r="S90" s="16">
        <v>3.2</v>
      </c>
      <c r="T90" s="16">
        <v>3.2</v>
      </c>
      <c r="U90" s="16">
        <v>3.4</v>
      </c>
      <c r="V90" s="16">
        <v>2.2000000000000002</v>
      </c>
      <c r="W90" s="16">
        <v>3.7066300000000001</v>
      </c>
      <c r="X90" s="16">
        <v>3.8</v>
      </c>
      <c r="Y90" s="16">
        <v>3.8</v>
      </c>
      <c r="Z90" s="16">
        <v>3.6</v>
      </c>
      <c r="AA90" s="16">
        <v>3.8</v>
      </c>
      <c r="AB90" s="16">
        <v>3.4</v>
      </c>
      <c r="AC90" s="16">
        <v>4.7111429999999999</v>
      </c>
      <c r="AD90" s="16">
        <v>4.4000000000000004</v>
      </c>
      <c r="AE90" s="16">
        <v>4.8</v>
      </c>
      <c r="AF90" s="16">
        <v>4.8</v>
      </c>
      <c r="AG90" s="16">
        <v>4.7049880000000002</v>
      </c>
      <c r="AH90" s="16">
        <v>4.8</v>
      </c>
      <c r="AI90" s="16">
        <v>4.5999999999999996</v>
      </c>
      <c r="AJ90" s="16">
        <v>3.2619069999999999</v>
      </c>
      <c r="AK90" s="16">
        <v>2.4</v>
      </c>
      <c r="AL90" s="16">
        <v>3.2</v>
      </c>
      <c r="AM90" s="16">
        <v>2.8</v>
      </c>
      <c r="AN90" s="16">
        <v>2.4</v>
      </c>
      <c r="AO90" s="16">
        <v>3.4</v>
      </c>
      <c r="AP90" s="16">
        <v>4.2</v>
      </c>
      <c r="AQ90" s="16">
        <v>4.6549379999999996</v>
      </c>
      <c r="AR90" s="16">
        <v>4.8</v>
      </c>
      <c r="AS90" s="16">
        <v>4.4000000000000004</v>
      </c>
      <c r="AT90" s="16">
        <v>4.8</v>
      </c>
      <c r="AU90" s="16">
        <v>3.2</v>
      </c>
      <c r="AV90" s="16">
        <v>3.7683499999999999</v>
      </c>
      <c r="AW90" s="16">
        <v>3.2</v>
      </c>
      <c r="AX90" s="16">
        <v>4.2</v>
      </c>
      <c r="AY90" s="16">
        <v>4.0267939999999998</v>
      </c>
      <c r="AZ90" s="16">
        <v>4.2</v>
      </c>
      <c r="BA90" s="16">
        <v>3.8</v>
      </c>
      <c r="BB90" s="16">
        <v>4.3771500000000003</v>
      </c>
      <c r="BC90" s="16">
        <v>4.4000000000000004</v>
      </c>
      <c r="BD90" s="16">
        <v>4.4000000000000004</v>
      </c>
      <c r="BE90" s="16">
        <v>4.2</v>
      </c>
      <c r="BF90" s="16">
        <v>4.2392510000000003</v>
      </c>
      <c r="BG90" s="16">
        <v>4.4000000000000004</v>
      </c>
      <c r="BH90" s="16">
        <v>4</v>
      </c>
      <c r="BI90" s="16">
        <v>4.5999999999999996</v>
      </c>
      <c r="BJ90" s="16">
        <v>3.8</v>
      </c>
    </row>
    <row r="91" spans="1:62" x14ac:dyDescent="0.25">
      <c r="A91" s="1" t="s">
        <v>95</v>
      </c>
      <c r="B91" s="4" t="s">
        <v>96</v>
      </c>
      <c r="C91" s="4" t="s">
        <v>156</v>
      </c>
      <c r="D91" s="7">
        <v>0.3884611</v>
      </c>
      <c r="E91" s="7">
        <v>0.35468139999999998</v>
      </c>
      <c r="F91" s="7">
        <v>0.3491322</v>
      </c>
      <c r="G91" s="7">
        <v>0.38265729999999998</v>
      </c>
      <c r="H91" s="7">
        <v>0.31672020000000001</v>
      </c>
      <c r="I91" s="7">
        <v>0.42347859999999998</v>
      </c>
      <c r="J91" s="7">
        <v>0.34758080000000002</v>
      </c>
      <c r="K91" s="7">
        <v>0.3075464</v>
      </c>
      <c r="L91" s="7">
        <v>0.40653810000000001</v>
      </c>
      <c r="M91" s="7">
        <v>0.4066283</v>
      </c>
      <c r="N91" s="7">
        <v>0.4313591</v>
      </c>
      <c r="O91" s="7">
        <v>0.41760799999999998</v>
      </c>
      <c r="P91" s="7">
        <v>0.4073986</v>
      </c>
      <c r="Q91" s="7">
        <v>0.37717859999999998</v>
      </c>
      <c r="R91" s="7">
        <v>0.36421419999999999</v>
      </c>
      <c r="S91" s="7">
        <v>0.34608470000000002</v>
      </c>
      <c r="T91" s="7">
        <v>0.32385700000000001</v>
      </c>
      <c r="U91" s="7">
        <v>0.412968</v>
      </c>
      <c r="V91" s="7">
        <v>0.303093</v>
      </c>
      <c r="W91" s="7">
        <v>0.38881969999999999</v>
      </c>
      <c r="X91" s="7">
        <v>0.39423320000000001</v>
      </c>
      <c r="Y91" s="7">
        <v>0.36812630000000002</v>
      </c>
      <c r="Z91" s="7">
        <v>0.35119</v>
      </c>
      <c r="AA91" s="7">
        <v>0.43070829999999999</v>
      </c>
      <c r="AB91" s="7">
        <v>0.37129020000000001</v>
      </c>
      <c r="AC91" s="7">
        <v>0.41791689999999998</v>
      </c>
      <c r="AD91" s="7">
        <v>0.36834</v>
      </c>
      <c r="AE91" s="7">
        <v>0.42011150000000003</v>
      </c>
      <c r="AF91" s="7">
        <v>0.43382470000000001</v>
      </c>
      <c r="AG91" s="7">
        <v>0.41291529999999999</v>
      </c>
      <c r="AH91" s="7">
        <v>0.44388450000000002</v>
      </c>
      <c r="AI91" s="7">
        <v>0.38552429999999999</v>
      </c>
      <c r="AJ91" s="7">
        <v>0.36775550000000001</v>
      </c>
      <c r="AK91" s="7">
        <v>0.38696439999999999</v>
      </c>
      <c r="AL91" s="7">
        <v>0.37364029999999998</v>
      </c>
      <c r="AM91" s="7">
        <v>0.3160751</v>
      </c>
      <c r="AN91" s="7">
        <v>0.31952779999999997</v>
      </c>
      <c r="AO91" s="7">
        <v>0.26186209999999999</v>
      </c>
      <c r="AP91" s="7">
        <v>0.43624859999999999</v>
      </c>
      <c r="AQ91" s="7">
        <v>0.4267707</v>
      </c>
      <c r="AR91" s="7">
        <v>0.48424270000000003</v>
      </c>
      <c r="AS91" s="7">
        <v>0.26081939999999998</v>
      </c>
      <c r="AT91" s="7">
        <v>0.46298879999999998</v>
      </c>
      <c r="AU91" s="7">
        <v>0.26696829999999999</v>
      </c>
      <c r="AV91" s="7">
        <v>0.33107219999999998</v>
      </c>
      <c r="AW91" s="7">
        <v>0.33365319999999998</v>
      </c>
      <c r="AX91" s="7">
        <v>0.32882509999999998</v>
      </c>
      <c r="AY91" s="7">
        <v>0.3618518</v>
      </c>
      <c r="AZ91" s="7">
        <v>0.38263419999999998</v>
      </c>
      <c r="BA91" s="7">
        <v>0.33898820000000002</v>
      </c>
      <c r="BB91" s="7">
        <v>0.41347070000000002</v>
      </c>
      <c r="BC91" s="7">
        <v>0.45822990000000002</v>
      </c>
      <c r="BD91" s="7">
        <v>0.40358329999999998</v>
      </c>
      <c r="BE91" s="7">
        <v>0.38098690000000002</v>
      </c>
      <c r="BF91" s="7">
        <v>0.42029169999999999</v>
      </c>
      <c r="BG91" s="7">
        <v>0.47206599999999999</v>
      </c>
      <c r="BH91" s="7">
        <v>0.42182170000000002</v>
      </c>
      <c r="BI91" s="7">
        <v>0.41428229999999999</v>
      </c>
      <c r="BJ91" s="7">
        <v>0.35850910000000002</v>
      </c>
    </row>
    <row r="92" spans="1:62" s="4" customFormat="1" x14ac:dyDescent="0.25">
      <c r="A92" s="5" t="s">
        <v>70</v>
      </c>
      <c r="C92" s="4" t="s">
        <v>157</v>
      </c>
      <c r="D92" s="11">
        <v>0.61080489999999998</v>
      </c>
      <c r="E92" s="11">
        <v>0.53170070000000003</v>
      </c>
      <c r="F92" s="11">
        <v>0.5347151</v>
      </c>
      <c r="G92" s="11">
        <v>0.52536340000000004</v>
      </c>
      <c r="H92" s="11">
        <v>0.51615390000000005</v>
      </c>
      <c r="I92" s="11">
        <v>0.61007549999999999</v>
      </c>
      <c r="J92" s="11">
        <v>0.38567000000000001</v>
      </c>
      <c r="K92" s="11">
        <v>0.5839145</v>
      </c>
      <c r="L92" s="11">
        <v>0.67219059999999997</v>
      </c>
      <c r="M92" s="11">
        <v>0.65152569999999999</v>
      </c>
      <c r="N92" s="11">
        <v>0.6738402</v>
      </c>
      <c r="O92" s="11">
        <v>0.7254623</v>
      </c>
      <c r="P92" s="11">
        <v>0.66549939999999996</v>
      </c>
      <c r="Q92" s="11">
        <v>0.66042100000000004</v>
      </c>
      <c r="R92" s="11">
        <v>0.31413849999999999</v>
      </c>
      <c r="S92" s="11">
        <v>0.34224660000000001</v>
      </c>
      <c r="T92" s="11">
        <v>0.33944629999999998</v>
      </c>
      <c r="U92" s="11">
        <v>0.30836019999999997</v>
      </c>
      <c r="V92" s="11">
        <v>0.32748080000000002</v>
      </c>
      <c r="W92" s="11">
        <v>0.56577460000000002</v>
      </c>
      <c r="X92" s="11">
        <v>0.52943720000000005</v>
      </c>
      <c r="Y92" s="11">
        <v>0.64463669999999995</v>
      </c>
      <c r="Z92" s="11">
        <v>0.57423369999999996</v>
      </c>
      <c r="AA92" s="11">
        <v>0.61943649999999995</v>
      </c>
      <c r="AB92" s="11">
        <v>0.46690470000000001</v>
      </c>
      <c r="AC92" s="11">
        <v>0.64580709999999997</v>
      </c>
      <c r="AD92" s="11">
        <v>0.46944970000000003</v>
      </c>
      <c r="AE92" s="11">
        <v>0.68304220000000004</v>
      </c>
      <c r="AF92" s="11">
        <v>0.68769650000000004</v>
      </c>
      <c r="AG92" s="11">
        <v>0.6765118</v>
      </c>
      <c r="AH92" s="11">
        <v>0.6023944</v>
      </c>
      <c r="AI92" s="11">
        <v>0.7431681</v>
      </c>
      <c r="AJ92" s="11">
        <v>0.62857180000000001</v>
      </c>
      <c r="AK92" s="11">
        <v>0.58413740000000003</v>
      </c>
      <c r="AL92" s="11">
        <v>0.7094781</v>
      </c>
      <c r="AM92" s="11">
        <v>0.66202130000000003</v>
      </c>
      <c r="AN92" s="11">
        <v>0.50400699999999998</v>
      </c>
      <c r="AO92" s="11">
        <v>0.63276049999999995</v>
      </c>
      <c r="AP92" s="11">
        <v>0.67843710000000002</v>
      </c>
      <c r="AQ92" s="11">
        <v>0.69134249999999997</v>
      </c>
      <c r="AR92" s="11">
        <v>0.66058119999999998</v>
      </c>
      <c r="AS92" s="11">
        <v>0.72343809999999997</v>
      </c>
      <c r="AT92" s="11">
        <v>0.70229830000000004</v>
      </c>
      <c r="AU92" s="11">
        <v>0.75106280000000003</v>
      </c>
      <c r="AV92" s="11">
        <v>0.68253770000000002</v>
      </c>
      <c r="AW92" s="11">
        <v>0.62405739999999998</v>
      </c>
      <c r="AX92" s="11">
        <v>0.73439940000000004</v>
      </c>
      <c r="AY92" s="11">
        <v>0.65881299999999998</v>
      </c>
      <c r="AZ92" s="11">
        <v>0.66703579999999996</v>
      </c>
      <c r="BA92" s="11">
        <v>0.6502694</v>
      </c>
      <c r="BB92" s="11">
        <v>0.67192059999999998</v>
      </c>
      <c r="BC92" s="11">
        <v>0.67059120000000005</v>
      </c>
      <c r="BD92" s="11">
        <v>0.72400750000000003</v>
      </c>
      <c r="BE92" s="11">
        <v>0.41049849999999999</v>
      </c>
      <c r="BF92" s="11">
        <v>0.63101169999999995</v>
      </c>
      <c r="BG92" s="11">
        <v>0.53459060000000003</v>
      </c>
      <c r="BH92" s="11">
        <v>0.59737119999999999</v>
      </c>
      <c r="BI92" s="11">
        <v>0.70059890000000002</v>
      </c>
      <c r="BJ92" s="11">
        <v>0.71543089999999998</v>
      </c>
    </row>
    <row r="93" spans="1:62" x14ac:dyDescent="0.25">
      <c r="A93" s="1" t="s">
        <v>71</v>
      </c>
      <c r="C93" s="4" t="s">
        <v>158</v>
      </c>
      <c r="D93" s="8">
        <v>0.24506330000000001</v>
      </c>
      <c r="E93" s="8">
        <v>6.7144599999999999E-2</v>
      </c>
      <c r="F93" s="8">
        <v>1.4E-2</v>
      </c>
      <c r="G93" s="8">
        <v>2.8000000000000001E-2</v>
      </c>
      <c r="H93" s="8">
        <v>8.0000000000000002E-3</v>
      </c>
      <c r="I93" s="8">
        <v>0.10299999999999999</v>
      </c>
      <c r="J93" s="8">
        <v>0.189</v>
      </c>
      <c r="K93" s="8">
        <v>6.5000000000000002E-2</v>
      </c>
      <c r="L93" s="8">
        <v>0.28885929999999999</v>
      </c>
      <c r="M93" s="8">
        <v>0.33100000000000002</v>
      </c>
      <c r="N93" s="8">
        <v>0.24299999999999999</v>
      </c>
      <c r="O93" s="8">
        <v>0.27700000000000002</v>
      </c>
      <c r="P93" s="8">
        <v>0.34</v>
      </c>
      <c r="Q93" s="8">
        <v>0.16400000000000001</v>
      </c>
      <c r="R93" s="8">
        <v>0.12681809999999999</v>
      </c>
      <c r="S93" s="8">
        <v>0.10299999999999999</v>
      </c>
      <c r="T93" s="8">
        <v>0.158</v>
      </c>
      <c r="U93" s="8">
        <v>0.17199999999999999</v>
      </c>
      <c r="V93" s="8">
        <v>9.6000000000000002E-2</v>
      </c>
      <c r="W93" s="8">
        <v>0.21326590000000001</v>
      </c>
      <c r="X93" s="8">
        <v>0.20100000000000001</v>
      </c>
      <c r="Y93" s="8">
        <v>0.251</v>
      </c>
      <c r="Z93" s="8">
        <v>0.157</v>
      </c>
      <c r="AA93" s="8">
        <v>0.27600000000000002</v>
      </c>
      <c r="AB93" s="8">
        <v>0.161</v>
      </c>
      <c r="AC93" s="8">
        <v>0.43082910000000002</v>
      </c>
      <c r="AD93" s="8">
        <v>0.35</v>
      </c>
      <c r="AE93" s="8">
        <v>0.51500000000000001</v>
      </c>
      <c r="AF93" s="8">
        <v>0.41599999999999998</v>
      </c>
      <c r="AG93" s="8">
        <v>0.37225459999999999</v>
      </c>
      <c r="AH93" s="8">
        <v>0.4</v>
      </c>
      <c r="AI93" s="8">
        <v>0.34699999999999998</v>
      </c>
      <c r="AJ93" s="8">
        <v>0.16802700000000001</v>
      </c>
      <c r="AK93" s="8">
        <v>1.0999999999999999E-2</v>
      </c>
      <c r="AL93" s="8">
        <v>0.17199999999999999</v>
      </c>
      <c r="AM93" s="8">
        <v>8.3000000000000004E-2</v>
      </c>
      <c r="AN93" s="8">
        <v>7.0999999999999994E-2</v>
      </c>
      <c r="AO93" s="8">
        <v>0.18099999999999999</v>
      </c>
      <c r="AP93" s="8">
        <v>0.3</v>
      </c>
      <c r="AQ93" s="8">
        <v>0.3688554</v>
      </c>
      <c r="AR93" s="8">
        <v>0.377</v>
      </c>
      <c r="AS93" s="8">
        <v>0.191</v>
      </c>
      <c r="AT93" s="8">
        <v>0.47099999999999997</v>
      </c>
      <c r="AU93" s="8">
        <v>0.184</v>
      </c>
      <c r="AV93" s="8">
        <v>0.1724869</v>
      </c>
      <c r="AW93" s="8">
        <v>0.10100000000000001</v>
      </c>
      <c r="AX93" s="8">
        <v>0.23499999999999999</v>
      </c>
      <c r="AY93" s="8">
        <v>0.21396100000000001</v>
      </c>
      <c r="AZ93" s="8">
        <v>0.24</v>
      </c>
      <c r="BA93" s="8">
        <v>0.185</v>
      </c>
      <c r="BB93" s="8">
        <v>0.32450620000000002</v>
      </c>
      <c r="BC93" s="8">
        <v>0.39100000000000001</v>
      </c>
      <c r="BD93" s="8">
        <v>0.32200000000000001</v>
      </c>
      <c r="BE93" s="8">
        <v>0.221</v>
      </c>
      <c r="BF93" s="8">
        <v>0.2851359</v>
      </c>
      <c r="BG93" s="8">
        <v>0.26300000000000001</v>
      </c>
      <c r="BH93" s="8">
        <v>0.245</v>
      </c>
      <c r="BI93" s="8">
        <v>0.40300000000000002</v>
      </c>
      <c r="BJ93" s="8">
        <v>0.214</v>
      </c>
    </row>
    <row r="94" spans="1:62" x14ac:dyDescent="0.25">
      <c r="A94" s="1" t="s">
        <v>117</v>
      </c>
      <c r="B94" s="6" t="s">
        <v>118</v>
      </c>
      <c r="C94" s="6" t="s">
        <v>125</v>
      </c>
      <c r="D94" s="7">
        <v>0.1903</v>
      </c>
      <c r="E94" s="7">
        <v>0.1188</v>
      </c>
      <c r="F94" s="7"/>
      <c r="G94" s="7"/>
      <c r="H94" s="7"/>
      <c r="I94" s="7"/>
      <c r="J94" s="7"/>
      <c r="K94" s="7"/>
      <c r="L94" s="7">
        <v>0.23050000000000001</v>
      </c>
      <c r="M94" s="7"/>
      <c r="N94" s="7"/>
      <c r="O94" s="7"/>
      <c r="P94" s="7"/>
      <c r="Q94" s="7"/>
      <c r="R94" s="7">
        <v>0.14499999999999999</v>
      </c>
      <c r="S94" s="7"/>
      <c r="T94" s="7"/>
      <c r="U94" s="7"/>
      <c r="V94" s="7"/>
      <c r="W94" s="7">
        <v>0.13919999999999999</v>
      </c>
      <c r="X94" s="7"/>
      <c r="Y94" s="7"/>
      <c r="Z94" s="7"/>
      <c r="AA94" s="7"/>
      <c r="AB94" s="7"/>
      <c r="AC94" s="7">
        <v>0.27910000000000001</v>
      </c>
      <c r="AD94" s="7"/>
      <c r="AE94" s="7"/>
      <c r="AF94" s="7"/>
      <c r="AG94" s="7">
        <v>0.17860000000000001</v>
      </c>
      <c r="AH94" s="7"/>
      <c r="AI94" s="7"/>
      <c r="AJ94" s="7">
        <v>0.1822</v>
      </c>
      <c r="AK94" s="7"/>
      <c r="AL94" s="7"/>
      <c r="AM94" s="7"/>
      <c r="AN94" s="7"/>
      <c r="AO94" s="7"/>
      <c r="AP94" s="7"/>
      <c r="AQ94" s="7">
        <v>0.1968</v>
      </c>
      <c r="AR94" s="7"/>
      <c r="AS94" s="7"/>
      <c r="AT94" s="7"/>
      <c r="AU94" s="7"/>
      <c r="AV94" s="7">
        <v>0.21479999999999999</v>
      </c>
      <c r="AW94" s="7"/>
      <c r="AX94" s="7"/>
      <c r="AY94" s="7">
        <v>0.20219999999999999</v>
      </c>
      <c r="AZ94" s="7"/>
      <c r="BA94" s="7"/>
      <c r="BB94" s="7">
        <v>0.26350000000000001</v>
      </c>
      <c r="BC94" s="7"/>
      <c r="BD94" s="7"/>
      <c r="BE94" s="7"/>
      <c r="BF94" s="7">
        <v>0.16439999999999999</v>
      </c>
      <c r="BG94" s="7"/>
      <c r="BH94" s="7"/>
      <c r="BI94" s="7"/>
      <c r="BJ94" s="7"/>
    </row>
    <row r="96" spans="1:62" x14ac:dyDescent="0.25">
      <c r="AC96" s="30"/>
      <c r="AD96" s="30"/>
      <c r="AV96" s="34"/>
      <c r="AW96" s="34"/>
      <c r="BB96" s="36"/>
      <c r="BC96" s="36"/>
      <c r="BF96" s="37"/>
      <c r="BG96" s="37"/>
    </row>
    <row r="97" spans="1:52" x14ac:dyDescent="0.25">
      <c r="A97" s="43" t="s">
        <v>193</v>
      </c>
      <c r="W97" s="29"/>
      <c r="X97" s="29"/>
      <c r="AG97" s="31"/>
      <c r="AH97" s="31"/>
      <c r="AJ97" s="32"/>
      <c r="AK97" s="32"/>
      <c r="AY97" s="35"/>
      <c r="AZ97" s="35"/>
    </row>
    <row r="98" spans="1:52" x14ac:dyDescent="0.25">
      <c r="R98" s="28"/>
      <c r="S98" s="28"/>
    </row>
    <row r="100" spans="1:52" ht="15.6" x14ac:dyDescent="0.3">
      <c r="L100" s="27"/>
      <c r="M100" s="27"/>
      <c r="AQ100" s="33"/>
      <c r="AR100" s="33"/>
    </row>
  </sheetData>
  <mergeCells count="4">
    <mergeCell ref="A51:A55"/>
    <mergeCell ref="A3:A38"/>
    <mergeCell ref="A39:A43"/>
    <mergeCell ref="A44:A4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3"/>
  <sheetViews>
    <sheetView topLeftCell="A241" workbookViewId="0">
      <selection activeCell="D281" sqref="D281"/>
    </sheetView>
  </sheetViews>
  <sheetFormatPr defaultColWidth="12.5546875" defaultRowHeight="14.4" x14ac:dyDescent="0.3"/>
  <cols>
    <col min="1" max="1" width="27.88671875" style="46" customWidth="1"/>
    <col min="2" max="2" width="59.88671875" style="46" customWidth="1"/>
    <col min="3" max="3" width="29.88671875" style="46" customWidth="1"/>
    <col min="4" max="4" width="15.6640625" style="46" customWidth="1"/>
    <col min="5" max="5" width="15.33203125" style="46" customWidth="1"/>
    <col min="6" max="6" width="7" style="46" customWidth="1"/>
    <col min="7" max="7" width="12.6640625" style="46" customWidth="1"/>
    <col min="8" max="8" width="50.5546875" style="46" customWidth="1"/>
    <col min="9" max="9" width="61.5546875" style="46" customWidth="1"/>
    <col min="10" max="16384" width="12.5546875" style="46"/>
  </cols>
  <sheetData>
    <row r="1" spans="1:10" x14ac:dyDescent="0.3">
      <c r="A1" s="45" t="s">
        <v>195</v>
      </c>
      <c r="B1" s="45" t="s">
        <v>196</v>
      </c>
      <c r="C1" s="45" t="s">
        <v>197</v>
      </c>
      <c r="D1" s="45" t="s">
        <v>198</v>
      </c>
      <c r="E1" s="45" t="s">
        <v>199</v>
      </c>
      <c r="F1" s="45" t="s">
        <v>200</v>
      </c>
      <c r="G1" s="45" t="s">
        <v>201</v>
      </c>
      <c r="H1" s="45" t="s">
        <v>202</v>
      </c>
      <c r="I1" s="45" t="s">
        <v>203</v>
      </c>
      <c r="J1" s="45" t="s">
        <v>204</v>
      </c>
    </row>
    <row r="2" spans="1:10" x14ac:dyDescent="0.3">
      <c r="A2" s="46" t="s">
        <v>205</v>
      </c>
      <c r="B2" s="46" t="s">
        <v>206</v>
      </c>
      <c r="C2" s="47" t="s">
        <v>207</v>
      </c>
      <c r="E2" s="46" t="s">
        <v>208</v>
      </c>
      <c r="F2" s="46">
        <v>18966</v>
      </c>
      <c r="G2" s="46" t="s">
        <v>209</v>
      </c>
      <c r="I2" s="48" t="s">
        <v>210</v>
      </c>
      <c r="J2" s="46" t="s">
        <v>211</v>
      </c>
    </row>
    <row r="3" spans="1:10" x14ac:dyDescent="0.3">
      <c r="A3" s="46" t="s">
        <v>205</v>
      </c>
      <c r="B3" s="46" t="s">
        <v>212</v>
      </c>
      <c r="C3" s="46" t="s">
        <v>213</v>
      </c>
      <c r="D3" s="49" t="s">
        <v>214</v>
      </c>
      <c r="E3" s="49" t="s">
        <v>215</v>
      </c>
      <c r="F3" s="46">
        <v>18974</v>
      </c>
      <c r="G3" s="46" t="s">
        <v>216</v>
      </c>
      <c r="I3" s="48" t="s">
        <v>217</v>
      </c>
      <c r="J3" s="46" t="s">
        <v>211</v>
      </c>
    </row>
    <row r="4" spans="1:10" x14ac:dyDescent="0.3">
      <c r="A4" s="46" t="s">
        <v>205</v>
      </c>
      <c r="B4" s="46" t="s">
        <v>218</v>
      </c>
      <c r="C4" s="46" t="s">
        <v>219</v>
      </c>
      <c r="D4" s="49"/>
      <c r="E4" s="49" t="s">
        <v>220</v>
      </c>
      <c r="F4" s="46">
        <v>19047</v>
      </c>
      <c r="G4" s="46" t="s">
        <v>221</v>
      </c>
      <c r="H4" s="46" t="s">
        <v>222</v>
      </c>
      <c r="I4" s="48" t="s">
        <v>223</v>
      </c>
      <c r="J4" s="46" t="s">
        <v>211</v>
      </c>
    </row>
    <row r="5" spans="1:10" x14ac:dyDescent="0.3">
      <c r="A5" s="46" t="s">
        <v>205</v>
      </c>
      <c r="B5" s="46" t="s">
        <v>224</v>
      </c>
      <c r="C5" s="46" t="s">
        <v>225</v>
      </c>
      <c r="D5" s="49" t="s">
        <v>226</v>
      </c>
      <c r="E5" s="49" t="s">
        <v>227</v>
      </c>
      <c r="F5" s="46">
        <v>18960</v>
      </c>
      <c r="G5" s="46" t="s">
        <v>228</v>
      </c>
      <c r="I5" s="48" t="s">
        <v>229</v>
      </c>
      <c r="J5" s="46" t="s">
        <v>211</v>
      </c>
    </row>
    <row r="6" spans="1:10" x14ac:dyDescent="0.3">
      <c r="A6" s="46" t="s">
        <v>205</v>
      </c>
      <c r="B6" s="46" t="s">
        <v>230</v>
      </c>
      <c r="C6" s="46" t="s">
        <v>231</v>
      </c>
      <c r="D6" s="49" t="s">
        <v>226</v>
      </c>
      <c r="E6" s="49" t="s">
        <v>232</v>
      </c>
      <c r="F6" s="46">
        <v>19312</v>
      </c>
      <c r="G6" s="46" t="s">
        <v>233</v>
      </c>
      <c r="I6" s="48" t="s">
        <v>234</v>
      </c>
      <c r="J6" s="46" t="s">
        <v>235</v>
      </c>
    </row>
    <row r="7" spans="1:10" x14ac:dyDescent="0.3">
      <c r="A7" s="46" t="s">
        <v>205</v>
      </c>
      <c r="B7" s="46" t="s">
        <v>236</v>
      </c>
      <c r="C7" s="46" t="s">
        <v>237</v>
      </c>
      <c r="D7" s="49" t="s">
        <v>226</v>
      </c>
      <c r="E7" s="49" t="s">
        <v>74</v>
      </c>
      <c r="F7" s="46">
        <v>19380</v>
      </c>
      <c r="G7" s="46" t="s">
        <v>238</v>
      </c>
      <c r="H7" s="46" t="s">
        <v>239</v>
      </c>
      <c r="I7" s="48" t="s">
        <v>240</v>
      </c>
      <c r="J7" s="46" t="s">
        <v>235</v>
      </c>
    </row>
    <row r="8" spans="1:10" x14ac:dyDescent="0.3">
      <c r="A8" s="46" t="s">
        <v>205</v>
      </c>
      <c r="B8" s="46" t="s">
        <v>241</v>
      </c>
      <c r="C8" s="46" t="s">
        <v>242</v>
      </c>
      <c r="D8" s="49" t="s">
        <v>243</v>
      </c>
      <c r="E8" s="49" t="s">
        <v>244</v>
      </c>
      <c r="F8" s="46">
        <v>19460</v>
      </c>
      <c r="G8" s="46" t="s">
        <v>245</v>
      </c>
      <c r="I8" s="48" t="s">
        <v>246</v>
      </c>
      <c r="J8" s="46" t="s">
        <v>235</v>
      </c>
    </row>
    <row r="9" spans="1:10" x14ac:dyDescent="0.3">
      <c r="A9" s="46" t="s">
        <v>205</v>
      </c>
      <c r="B9" s="46" t="s">
        <v>247</v>
      </c>
      <c r="C9" s="46" t="s">
        <v>248</v>
      </c>
      <c r="D9" s="49" t="s">
        <v>226</v>
      </c>
      <c r="E9" s="49" t="s">
        <v>249</v>
      </c>
      <c r="F9" s="46">
        <v>19341</v>
      </c>
      <c r="G9" s="46" t="s">
        <v>250</v>
      </c>
      <c r="H9" s="46" t="s">
        <v>251</v>
      </c>
      <c r="I9" s="48" t="s">
        <v>252</v>
      </c>
      <c r="J9" s="46" t="s">
        <v>235</v>
      </c>
    </row>
    <row r="10" spans="1:10" x14ac:dyDescent="0.3">
      <c r="A10" s="46" t="s">
        <v>205</v>
      </c>
      <c r="B10" s="46" t="s">
        <v>253</v>
      </c>
      <c r="C10" s="46" t="s">
        <v>254</v>
      </c>
      <c r="D10" s="49" t="s">
        <v>255</v>
      </c>
      <c r="E10" s="49" t="s">
        <v>256</v>
      </c>
      <c r="F10" s="46">
        <v>19034</v>
      </c>
      <c r="G10" s="46" t="s">
        <v>257</v>
      </c>
      <c r="I10" s="48" t="s">
        <v>258</v>
      </c>
      <c r="J10" s="46" t="s">
        <v>259</v>
      </c>
    </row>
    <row r="11" spans="1:10" x14ac:dyDescent="0.3">
      <c r="A11" s="46" t="s">
        <v>205</v>
      </c>
      <c r="B11" s="46" t="s">
        <v>260</v>
      </c>
      <c r="C11" s="46" t="s">
        <v>261</v>
      </c>
      <c r="D11" s="49" t="s">
        <v>262</v>
      </c>
      <c r="E11" s="49" t="s">
        <v>263</v>
      </c>
      <c r="F11" s="46">
        <v>19004</v>
      </c>
      <c r="G11" s="46" t="s">
        <v>264</v>
      </c>
      <c r="I11" s="48" t="s">
        <v>265</v>
      </c>
      <c r="J11" s="46" t="s">
        <v>259</v>
      </c>
    </row>
    <row r="12" spans="1:10" x14ac:dyDescent="0.3">
      <c r="A12" s="46" t="s">
        <v>205</v>
      </c>
      <c r="B12" s="46" t="s">
        <v>266</v>
      </c>
      <c r="C12" s="46" t="s">
        <v>267</v>
      </c>
      <c r="D12" s="49" t="s">
        <v>226</v>
      </c>
      <c r="E12" s="49" t="s">
        <v>76</v>
      </c>
      <c r="F12" s="46">
        <v>19401</v>
      </c>
      <c r="G12" s="46" t="s">
        <v>268</v>
      </c>
      <c r="H12" s="46" t="s">
        <v>269</v>
      </c>
      <c r="I12" s="48" t="s">
        <v>270</v>
      </c>
      <c r="J12" s="46" t="s">
        <v>259</v>
      </c>
    </row>
    <row r="13" spans="1:10" x14ac:dyDescent="0.3">
      <c r="A13" s="46" t="s">
        <v>205</v>
      </c>
      <c r="B13" s="46" t="s">
        <v>271</v>
      </c>
      <c r="C13" s="46" t="s">
        <v>272</v>
      </c>
      <c r="D13" s="49"/>
      <c r="E13" s="49" t="s">
        <v>273</v>
      </c>
      <c r="F13" s="46">
        <v>19446</v>
      </c>
      <c r="G13" s="46" t="s">
        <v>274</v>
      </c>
      <c r="I13" s="48" t="s">
        <v>275</v>
      </c>
      <c r="J13" s="46" t="s">
        <v>259</v>
      </c>
    </row>
    <row r="14" spans="1:10" x14ac:dyDescent="0.3">
      <c r="A14" s="46" t="s">
        <v>205</v>
      </c>
      <c r="B14" s="46" t="s">
        <v>276</v>
      </c>
      <c r="C14" s="46" t="s">
        <v>277</v>
      </c>
      <c r="D14" s="49" t="s">
        <v>226</v>
      </c>
      <c r="E14" s="49" t="s">
        <v>278</v>
      </c>
      <c r="F14" s="46">
        <v>19002</v>
      </c>
      <c r="G14" s="46" t="s">
        <v>279</v>
      </c>
      <c r="I14" s="48" t="s">
        <v>280</v>
      </c>
      <c r="J14" s="46" t="s">
        <v>259</v>
      </c>
    </row>
    <row r="15" spans="1:10" x14ac:dyDescent="0.3">
      <c r="A15" s="46" t="s">
        <v>205</v>
      </c>
      <c r="B15" s="46" t="s">
        <v>281</v>
      </c>
      <c r="C15" s="46" t="s">
        <v>282</v>
      </c>
      <c r="D15" s="49" t="s">
        <v>283</v>
      </c>
      <c r="E15" s="49" t="s">
        <v>76</v>
      </c>
      <c r="F15" s="46">
        <v>19401</v>
      </c>
      <c r="G15" s="46" t="s">
        <v>284</v>
      </c>
      <c r="H15" s="46" t="s">
        <v>285</v>
      </c>
      <c r="I15" s="48" t="s">
        <v>286</v>
      </c>
      <c r="J15" s="46" t="s">
        <v>259</v>
      </c>
    </row>
    <row r="16" spans="1:10" x14ac:dyDescent="0.3">
      <c r="A16" s="46" t="s">
        <v>205</v>
      </c>
      <c r="B16" s="46" t="s">
        <v>287</v>
      </c>
      <c r="C16" s="46" t="s">
        <v>288</v>
      </c>
      <c r="D16" s="49" t="s">
        <v>226</v>
      </c>
      <c r="E16" s="49" t="s">
        <v>76</v>
      </c>
      <c r="F16" s="46">
        <v>19403</v>
      </c>
      <c r="G16" s="50" t="s">
        <v>289</v>
      </c>
      <c r="I16" s="48" t="s">
        <v>290</v>
      </c>
      <c r="J16" s="46" t="s">
        <v>259</v>
      </c>
    </row>
    <row r="17" spans="1:10" x14ac:dyDescent="0.3">
      <c r="A17" s="46" t="s">
        <v>205</v>
      </c>
      <c r="B17" s="46" t="s">
        <v>291</v>
      </c>
      <c r="C17" s="46" t="s">
        <v>267</v>
      </c>
      <c r="D17" s="49" t="s">
        <v>226</v>
      </c>
      <c r="E17" s="49" t="s">
        <v>76</v>
      </c>
      <c r="F17" s="46">
        <v>19401</v>
      </c>
      <c r="G17" s="46" t="s">
        <v>268</v>
      </c>
      <c r="H17" s="46" t="s">
        <v>292</v>
      </c>
      <c r="I17" s="48" t="s">
        <v>293</v>
      </c>
      <c r="J17" s="46" t="s">
        <v>259</v>
      </c>
    </row>
    <row r="18" spans="1:10" x14ac:dyDescent="0.3">
      <c r="A18" s="46" t="s">
        <v>205</v>
      </c>
      <c r="B18" s="46" t="s">
        <v>294</v>
      </c>
      <c r="C18" s="46" t="s">
        <v>295</v>
      </c>
      <c r="D18" s="49" t="s">
        <v>226</v>
      </c>
      <c r="E18" s="49" t="s">
        <v>76</v>
      </c>
      <c r="F18" s="46">
        <v>19401</v>
      </c>
      <c r="G18" s="46" t="s">
        <v>296</v>
      </c>
      <c r="I18" s="48" t="s">
        <v>297</v>
      </c>
      <c r="J18" s="46" t="s">
        <v>259</v>
      </c>
    </row>
    <row r="19" spans="1:10" x14ac:dyDescent="0.3">
      <c r="A19" s="46" t="s">
        <v>205</v>
      </c>
      <c r="B19" s="46" t="s">
        <v>298</v>
      </c>
      <c r="C19" s="46" t="s">
        <v>299</v>
      </c>
      <c r="D19" s="49" t="s">
        <v>226</v>
      </c>
      <c r="E19" s="49" t="s">
        <v>108</v>
      </c>
      <c r="F19" s="46">
        <v>19122</v>
      </c>
      <c r="G19" s="46" t="s">
        <v>300</v>
      </c>
      <c r="I19" s="48" t="s">
        <v>301</v>
      </c>
      <c r="J19" s="46" t="s">
        <v>302</v>
      </c>
    </row>
    <row r="20" spans="1:10" x14ac:dyDescent="0.3">
      <c r="A20" s="46" t="s">
        <v>205</v>
      </c>
      <c r="B20" s="46" t="s">
        <v>303</v>
      </c>
      <c r="C20" s="46" t="s">
        <v>304</v>
      </c>
      <c r="D20" s="49" t="s">
        <v>305</v>
      </c>
      <c r="E20" s="49" t="s">
        <v>108</v>
      </c>
      <c r="F20" s="46">
        <v>19107</v>
      </c>
      <c r="G20" s="46" t="s">
        <v>306</v>
      </c>
      <c r="I20" s="48" t="s">
        <v>307</v>
      </c>
      <c r="J20" s="46" t="s">
        <v>302</v>
      </c>
    </row>
    <row r="21" spans="1:10" x14ac:dyDescent="0.3">
      <c r="A21" s="46" t="s">
        <v>205</v>
      </c>
      <c r="B21" s="46" t="s">
        <v>308</v>
      </c>
      <c r="C21" s="46" t="s">
        <v>309</v>
      </c>
      <c r="D21" s="49" t="s">
        <v>226</v>
      </c>
      <c r="E21" s="49" t="s">
        <v>108</v>
      </c>
      <c r="F21" s="46">
        <v>19131</v>
      </c>
      <c r="G21" s="46" t="s">
        <v>310</v>
      </c>
      <c r="I21" s="48" t="s">
        <v>311</v>
      </c>
      <c r="J21" s="46" t="s">
        <v>302</v>
      </c>
    </row>
    <row r="22" spans="1:10" x14ac:dyDescent="0.3">
      <c r="A22" s="46" t="s">
        <v>205</v>
      </c>
      <c r="B22" s="46" t="s">
        <v>312</v>
      </c>
      <c r="C22" s="46" t="s">
        <v>313</v>
      </c>
      <c r="D22" s="49" t="s">
        <v>226</v>
      </c>
      <c r="E22" s="49" t="s">
        <v>108</v>
      </c>
      <c r="F22" s="46">
        <v>19149</v>
      </c>
      <c r="G22" s="46" t="s">
        <v>314</v>
      </c>
      <c r="I22" s="48" t="s">
        <v>315</v>
      </c>
      <c r="J22" s="46" t="s">
        <v>302</v>
      </c>
    </row>
    <row r="23" spans="1:10" x14ac:dyDescent="0.3">
      <c r="A23" s="46" t="s">
        <v>205</v>
      </c>
      <c r="B23" s="46" t="s">
        <v>316</v>
      </c>
      <c r="C23" s="46" t="s">
        <v>317</v>
      </c>
      <c r="D23" s="49" t="s">
        <v>226</v>
      </c>
      <c r="E23" s="49" t="s">
        <v>108</v>
      </c>
      <c r="F23" s="46">
        <v>19133</v>
      </c>
      <c r="G23" s="46" t="s">
        <v>318</v>
      </c>
      <c r="H23" s="46" t="s">
        <v>319</v>
      </c>
      <c r="I23" s="48" t="s">
        <v>320</v>
      </c>
      <c r="J23" s="46" t="s">
        <v>302</v>
      </c>
    </row>
    <row r="24" spans="1:10" x14ac:dyDescent="0.3">
      <c r="A24" s="46" t="s">
        <v>205</v>
      </c>
      <c r="B24" s="46" t="s">
        <v>321</v>
      </c>
      <c r="C24" s="46" t="s">
        <v>322</v>
      </c>
      <c r="D24" s="49" t="s">
        <v>226</v>
      </c>
      <c r="E24" s="49" t="s">
        <v>108</v>
      </c>
      <c r="F24" s="46">
        <v>19131</v>
      </c>
      <c r="G24" s="46" t="s">
        <v>323</v>
      </c>
      <c r="I24" s="51" t="s">
        <v>324</v>
      </c>
      <c r="J24" s="46" t="s">
        <v>302</v>
      </c>
    </row>
    <row r="25" spans="1:10" x14ac:dyDescent="0.3">
      <c r="A25" s="46" t="s">
        <v>205</v>
      </c>
      <c r="B25" s="46" t="s">
        <v>325</v>
      </c>
      <c r="C25" s="46" t="s">
        <v>326</v>
      </c>
      <c r="D25" s="49" t="s">
        <v>305</v>
      </c>
      <c r="E25" s="49" t="s">
        <v>108</v>
      </c>
      <c r="F25" s="46">
        <v>19153</v>
      </c>
      <c r="G25" s="46" t="s">
        <v>327</v>
      </c>
      <c r="I25" s="48" t="s">
        <v>328</v>
      </c>
      <c r="J25" s="46" t="s">
        <v>302</v>
      </c>
    </row>
    <row r="26" spans="1:10" x14ac:dyDescent="0.3">
      <c r="A26" s="46" t="s">
        <v>205</v>
      </c>
      <c r="B26" s="46" t="s">
        <v>329</v>
      </c>
      <c r="C26" s="46" t="s">
        <v>330</v>
      </c>
      <c r="D26" s="49" t="s">
        <v>262</v>
      </c>
      <c r="E26" s="49" t="s">
        <v>108</v>
      </c>
      <c r="F26" s="46">
        <v>19107</v>
      </c>
      <c r="G26" s="46" t="s">
        <v>331</v>
      </c>
      <c r="I26" s="48" t="s">
        <v>332</v>
      </c>
      <c r="J26" s="46" t="s">
        <v>302</v>
      </c>
    </row>
    <row r="27" spans="1:10" x14ac:dyDescent="0.3">
      <c r="A27" s="46" t="s">
        <v>205</v>
      </c>
      <c r="B27" s="46" t="s">
        <v>333</v>
      </c>
      <c r="C27" s="46" t="s">
        <v>334</v>
      </c>
      <c r="D27" s="49" t="s">
        <v>335</v>
      </c>
      <c r="E27" s="49" t="s">
        <v>108</v>
      </c>
      <c r="F27" s="46">
        <v>19125</v>
      </c>
      <c r="G27" s="46" t="s">
        <v>336</v>
      </c>
      <c r="I27" s="48" t="s">
        <v>337</v>
      </c>
      <c r="J27" s="46" t="s">
        <v>302</v>
      </c>
    </row>
    <row r="28" spans="1:10" x14ac:dyDescent="0.3">
      <c r="A28" s="46" t="s">
        <v>205</v>
      </c>
      <c r="B28" s="46" t="s">
        <v>338</v>
      </c>
      <c r="C28" s="46" t="s">
        <v>339</v>
      </c>
      <c r="D28" s="49" t="s">
        <v>226</v>
      </c>
      <c r="E28" s="49" t="s">
        <v>108</v>
      </c>
      <c r="F28" s="46">
        <v>19128</v>
      </c>
      <c r="G28" s="46" t="s">
        <v>340</v>
      </c>
      <c r="I28" s="48" t="s">
        <v>341</v>
      </c>
      <c r="J28" s="46" t="s">
        <v>302</v>
      </c>
    </row>
    <row r="29" spans="1:10" x14ac:dyDescent="0.3">
      <c r="A29" s="46" t="s">
        <v>205</v>
      </c>
      <c r="B29" s="46" t="s">
        <v>342</v>
      </c>
      <c r="C29" s="46" t="s">
        <v>343</v>
      </c>
      <c r="D29" s="49" t="s">
        <v>226</v>
      </c>
      <c r="E29" s="49" t="s">
        <v>108</v>
      </c>
      <c r="F29" s="46">
        <v>19143</v>
      </c>
      <c r="G29" s="46" t="s">
        <v>344</v>
      </c>
      <c r="H29" s="46" t="s">
        <v>319</v>
      </c>
      <c r="I29" s="48" t="s">
        <v>345</v>
      </c>
      <c r="J29" s="46" t="s">
        <v>302</v>
      </c>
    </row>
    <row r="30" spans="1:10" x14ac:dyDescent="0.3">
      <c r="A30" s="46" t="s">
        <v>205</v>
      </c>
      <c r="B30" s="46" t="s">
        <v>346</v>
      </c>
      <c r="C30" s="46" t="s">
        <v>347</v>
      </c>
      <c r="D30" s="49" t="s">
        <v>348</v>
      </c>
      <c r="E30" s="49" t="s">
        <v>108</v>
      </c>
      <c r="F30" s="46">
        <v>19103</v>
      </c>
      <c r="G30" s="46" t="s">
        <v>349</v>
      </c>
      <c r="H30" s="46" t="s">
        <v>319</v>
      </c>
      <c r="I30" s="48" t="s">
        <v>350</v>
      </c>
      <c r="J30" s="46" t="s">
        <v>302</v>
      </c>
    </row>
    <row r="31" spans="1:10" x14ac:dyDescent="0.3">
      <c r="A31" s="46" t="s">
        <v>205</v>
      </c>
      <c r="B31" s="46" t="s">
        <v>351</v>
      </c>
      <c r="C31" s="46" t="s">
        <v>352</v>
      </c>
      <c r="D31" s="49" t="s">
        <v>226</v>
      </c>
      <c r="E31" s="49" t="s">
        <v>108</v>
      </c>
      <c r="F31" s="46">
        <v>19102</v>
      </c>
      <c r="G31" s="46" t="s">
        <v>353</v>
      </c>
      <c r="I31" s="48" t="s">
        <v>354</v>
      </c>
      <c r="J31" s="46" t="s">
        <v>302</v>
      </c>
    </row>
    <row r="32" spans="1:10" x14ac:dyDescent="0.3">
      <c r="A32" s="46" t="s">
        <v>205</v>
      </c>
      <c r="B32" s="46" t="s">
        <v>355</v>
      </c>
      <c r="C32" s="46" t="s">
        <v>356</v>
      </c>
      <c r="D32" s="49" t="s">
        <v>226</v>
      </c>
      <c r="E32" s="49" t="s">
        <v>108</v>
      </c>
      <c r="F32" s="46">
        <v>19139</v>
      </c>
      <c r="G32" s="46" t="s">
        <v>357</v>
      </c>
      <c r="I32" s="48" t="s">
        <v>358</v>
      </c>
      <c r="J32" s="46" t="s">
        <v>302</v>
      </c>
    </row>
    <row r="33" spans="1:10" x14ac:dyDescent="0.3">
      <c r="A33" s="46" t="s">
        <v>205</v>
      </c>
      <c r="B33" s="46" t="s">
        <v>281</v>
      </c>
      <c r="C33" s="46" t="s">
        <v>359</v>
      </c>
      <c r="D33" s="49" t="s">
        <v>360</v>
      </c>
      <c r="E33" s="49" t="s">
        <v>108</v>
      </c>
      <c r="F33" s="46">
        <v>19107</v>
      </c>
      <c r="G33" s="46" t="s">
        <v>361</v>
      </c>
      <c r="H33" s="46" t="s">
        <v>319</v>
      </c>
      <c r="I33" s="48" t="s">
        <v>286</v>
      </c>
      <c r="J33" s="46" t="s">
        <v>302</v>
      </c>
    </row>
    <row r="34" spans="1:10" x14ac:dyDescent="0.3">
      <c r="A34" s="46" t="s">
        <v>205</v>
      </c>
      <c r="B34" s="46" t="s">
        <v>362</v>
      </c>
      <c r="C34" s="46" t="s">
        <v>363</v>
      </c>
      <c r="D34" s="49" t="s">
        <v>226</v>
      </c>
      <c r="E34" s="49" t="s">
        <v>108</v>
      </c>
      <c r="F34" s="46">
        <v>19124</v>
      </c>
      <c r="G34" s="46" t="s">
        <v>364</v>
      </c>
      <c r="I34" s="48" t="s">
        <v>365</v>
      </c>
      <c r="J34" s="46" t="s">
        <v>302</v>
      </c>
    </row>
    <row r="35" spans="1:10" x14ac:dyDescent="0.3">
      <c r="A35" s="46" t="s">
        <v>205</v>
      </c>
      <c r="B35" s="46" t="s">
        <v>366</v>
      </c>
      <c r="C35" s="46" t="s">
        <v>367</v>
      </c>
      <c r="D35" s="49" t="s">
        <v>226</v>
      </c>
      <c r="E35" s="49" t="s">
        <v>108</v>
      </c>
      <c r="F35" s="46">
        <v>19152</v>
      </c>
      <c r="G35" s="46" t="s">
        <v>368</v>
      </c>
      <c r="H35" s="46" t="s">
        <v>319</v>
      </c>
      <c r="I35" s="48" t="s">
        <v>369</v>
      </c>
      <c r="J35" s="46" t="s">
        <v>302</v>
      </c>
    </row>
    <row r="36" spans="1:10" x14ac:dyDescent="0.3">
      <c r="A36" s="46" t="s">
        <v>370</v>
      </c>
      <c r="B36" s="46" t="s">
        <v>371</v>
      </c>
      <c r="C36" s="46" t="s">
        <v>372</v>
      </c>
      <c r="E36" s="49" t="s">
        <v>373</v>
      </c>
      <c r="F36" s="46">
        <v>19007</v>
      </c>
      <c r="G36" s="46" t="s">
        <v>374</v>
      </c>
      <c r="I36" s="48" t="s">
        <v>375</v>
      </c>
      <c r="J36" s="46" t="s">
        <v>211</v>
      </c>
    </row>
    <row r="37" spans="1:10" x14ac:dyDescent="0.3">
      <c r="A37" s="46" t="s">
        <v>370</v>
      </c>
      <c r="B37" s="46" t="s">
        <v>376</v>
      </c>
      <c r="C37" s="46" t="s">
        <v>377</v>
      </c>
      <c r="E37" s="49" t="s">
        <v>378</v>
      </c>
      <c r="F37" s="46">
        <v>19372</v>
      </c>
      <c r="G37" s="46" t="s">
        <v>379</v>
      </c>
      <c r="I37" s="48" t="s">
        <v>375</v>
      </c>
      <c r="J37" s="46" t="s">
        <v>235</v>
      </c>
    </row>
    <row r="38" spans="1:10" x14ac:dyDescent="0.3">
      <c r="A38" s="46" t="s">
        <v>370</v>
      </c>
      <c r="B38" s="46" t="s">
        <v>380</v>
      </c>
      <c r="C38" s="46" t="s">
        <v>381</v>
      </c>
      <c r="D38" s="49"/>
      <c r="E38" s="49" t="s">
        <v>382</v>
      </c>
      <c r="F38" s="46">
        <v>19348</v>
      </c>
      <c r="G38" s="46" t="s">
        <v>383</v>
      </c>
      <c r="I38" s="48" t="s">
        <v>384</v>
      </c>
      <c r="J38" s="46" t="s">
        <v>235</v>
      </c>
    </row>
    <row r="39" spans="1:10" x14ac:dyDescent="0.3">
      <c r="A39" s="46" t="s">
        <v>370</v>
      </c>
      <c r="B39" s="46" t="s">
        <v>385</v>
      </c>
      <c r="C39" s="46" t="s">
        <v>386</v>
      </c>
      <c r="D39" s="49" t="s">
        <v>387</v>
      </c>
      <c r="E39" s="49" t="s">
        <v>382</v>
      </c>
      <c r="F39" s="46">
        <v>19348</v>
      </c>
      <c r="G39" s="46" t="s">
        <v>388</v>
      </c>
      <c r="I39" s="48" t="s">
        <v>389</v>
      </c>
      <c r="J39" s="46" t="s">
        <v>235</v>
      </c>
    </row>
    <row r="40" spans="1:10" x14ac:dyDescent="0.3">
      <c r="A40" s="46" t="s">
        <v>370</v>
      </c>
      <c r="B40" s="46" t="s">
        <v>390</v>
      </c>
      <c r="C40" s="46" t="s">
        <v>391</v>
      </c>
      <c r="D40" s="49"/>
      <c r="E40" s="49" t="s">
        <v>244</v>
      </c>
      <c r="F40" s="46">
        <v>19460</v>
      </c>
      <c r="G40" s="46" t="s">
        <v>392</v>
      </c>
      <c r="I40" s="51" t="s">
        <v>324</v>
      </c>
      <c r="J40" s="46" t="s">
        <v>235</v>
      </c>
    </row>
    <row r="41" spans="1:10" x14ac:dyDescent="0.3">
      <c r="A41" s="46" t="s">
        <v>370</v>
      </c>
      <c r="B41" s="46" t="s">
        <v>393</v>
      </c>
      <c r="C41" s="46" t="s">
        <v>394</v>
      </c>
      <c r="D41" s="49" t="s">
        <v>395</v>
      </c>
      <c r="E41" s="49" t="s">
        <v>273</v>
      </c>
      <c r="F41" s="46">
        <v>19446</v>
      </c>
      <c r="G41" s="46" t="s">
        <v>396</v>
      </c>
      <c r="I41" s="48" t="s">
        <v>397</v>
      </c>
      <c r="J41" s="46" t="s">
        <v>259</v>
      </c>
    </row>
    <row r="42" spans="1:10" x14ac:dyDescent="0.3">
      <c r="A42" s="46" t="s">
        <v>370</v>
      </c>
      <c r="B42" s="46" t="s">
        <v>398</v>
      </c>
      <c r="C42" s="46" t="s">
        <v>399</v>
      </c>
      <c r="E42" s="49" t="s">
        <v>76</v>
      </c>
      <c r="F42" s="46">
        <v>19401</v>
      </c>
      <c r="G42" s="46" t="s">
        <v>400</v>
      </c>
      <c r="I42" s="48" t="s">
        <v>375</v>
      </c>
      <c r="J42" s="46" t="s">
        <v>259</v>
      </c>
    </row>
    <row r="43" spans="1:10" x14ac:dyDescent="0.3">
      <c r="A43" s="46" t="s">
        <v>370</v>
      </c>
      <c r="B43" s="46" t="s">
        <v>401</v>
      </c>
      <c r="C43" s="46" t="s">
        <v>402</v>
      </c>
      <c r="E43" s="49" t="s">
        <v>403</v>
      </c>
      <c r="F43" s="46">
        <v>19464</v>
      </c>
      <c r="G43" s="46" t="s">
        <v>404</v>
      </c>
      <c r="I43" s="48" t="s">
        <v>375</v>
      </c>
      <c r="J43" s="46" t="s">
        <v>259</v>
      </c>
    </row>
    <row r="44" spans="1:10" x14ac:dyDescent="0.3">
      <c r="A44" s="46" t="s">
        <v>370</v>
      </c>
      <c r="B44" s="46" t="s">
        <v>405</v>
      </c>
      <c r="C44" s="46" t="s">
        <v>406</v>
      </c>
      <c r="D44" s="49"/>
      <c r="E44" s="49" t="s">
        <v>407</v>
      </c>
      <c r="F44" s="46">
        <v>18073</v>
      </c>
      <c r="G44" s="46" t="s">
        <v>408</v>
      </c>
      <c r="I44" s="48" t="s">
        <v>409</v>
      </c>
      <c r="J44" s="46" t="s">
        <v>259</v>
      </c>
    </row>
    <row r="45" spans="1:10" x14ac:dyDescent="0.3">
      <c r="A45" s="46" t="s">
        <v>370</v>
      </c>
      <c r="B45" s="46" t="s">
        <v>410</v>
      </c>
      <c r="C45" s="46" t="s">
        <v>411</v>
      </c>
      <c r="D45" s="49" t="s">
        <v>412</v>
      </c>
      <c r="E45" s="49" t="s">
        <v>108</v>
      </c>
      <c r="F45" s="46">
        <v>19102</v>
      </c>
      <c r="G45" s="46" t="s">
        <v>413</v>
      </c>
      <c r="H45" s="46" t="s">
        <v>414</v>
      </c>
      <c r="I45" s="48" t="s">
        <v>415</v>
      </c>
      <c r="J45" s="46" t="s">
        <v>302</v>
      </c>
    </row>
    <row r="46" spans="1:10" x14ac:dyDescent="0.3">
      <c r="A46" s="46" t="s">
        <v>370</v>
      </c>
      <c r="B46" s="46" t="s">
        <v>416</v>
      </c>
      <c r="C46" s="46" t="s">
        <v>417</v>
      </c>
      <c r="D46" s="49"/>
      <c r="E46" s="49" t="s">
        <v>108</v>
      </c>
      <c r="F46" s="46">
        <v>19130</v>
      </c>
      <c r="G46" s="46" t="s">
        <v>418</v>
      </c>
      <c r="I46" s="48" t="s">
        <v>419</v>
      </c>
      <c r="J46" s="46" t="s">
        <v>302</v>
      </c>
    </row>
    <row r="47" spans="1:10" x14ac:dyDescent="0.3">
      <c r="A47" s="46" t="s">
        <v>370</v>
      </c>
      <c r="B47" s="46" t="s">
        <v>420</v>
      </c>
      <c r="C47" s="46" t="s">
        <v>421</v>
      </c>
      <c r="E47" s="49" t="s">
        <v>108</v>
      </c>
      <c r="F47" s="46">
        <v>19124</v>
      </c>
      <c r="G47" s="46" t="s">
        <v>422</v>
      </c>
      <c r="I47" s="48" t="s">
        <v>375</v>
      </c>
      <c r="J47" s="46" t="s">
        <v>302</v>
      </c>
    </row>
    <row r="48" spans="1:10" x14ac:dyDescent="0.3">
      <c r="A48" s="46" t="s">
        <v>370</v>
      </c>
      <c r="B48" s="46" t="s">
        <v>423</v>
      </c>
      <c r="C48" s="46" t="s">
        <v>424</v>
      </c>
      <c r="D48" s="46" t="s">
        <v>425</v>
      </c>
      <c r="E48" s="49" t="s">
        <v>108</v>
      </c>
      <c r="F48" s="46">
        <v>19144</v>
      </c>
      <c r="G48" s="46" t="s">
        <v>426</v>
      </c>
      <c r="I48" s="48" t="s">
        <v>375</v>
      </c>
      <c r="J48" s="46" t="s">
        <v>302</v>
      </c>
    </row>
    <row r="49" spans="1:10" x14ac:dyDescent="0.3">
      <c r="A49" s="46" t="s">
        <v>370</v>
      </c>
      <c r="B49" s="46" t="s">
        <v>427</v>
      </c>
      <c r="C49" s="46" t="s">
        <v>428</v>
      </c>
      <c r="D49" s="46" t="s">
        <v>283</v>
      </c>
      <c r="E49" s="49" t="s">
        <v>108</v>
      </c>
      <c r="F49" s="46">
        <v>19139</v>
      </c>
      <c r="G49" s="46" t="s">
        <v>429</v>
      </c>
      <c r="I49" s="48" t="s">
        <v>375</v>
      </c>
      <c r="J49" s="46" t="s">
        <v>302</v>
      </c>
    </row>
    <row r="50" spans="1:10" x14ac:dyDescent="0.3">
      <c r="A50" s="46" t="s">
        <v>370</v>
      </c>
      <c r="B50" s="46" t="s">
        <v>430</v>
      </c>
      <c r="C50" s="46" t="s">
        <v>428</v>
      </c>
      <c r="D50" s="46" t="s">
        <v>425</v>
      </c>
      <c r="E50" s="49" t="s">
        <v>108</v>
      </c>
      <c r="F50" s="46">
        <v>19139</v>
      </c>
      <c r="G50" s="46" t="s">
        <v>431</v>
      </c>
      <c r="I50" s="48" t="s">
        <v>375</v>
      </c>
      <c r="J50" s="46" t="s">
        <v>302</v>
      </c>
    </row>
    <row r="51" spans="1:10" x14ac:dyDescent="0.3">
      <c r="A51" s="46" t="s">
        <v>370</v>
      </c>
      <c r="B51" s="46" t="s">
        <v>432</v>
      </c>
      <c r="C51" s="46" t="s">
        <v>433</v>
      </c>
      <c r="E51" s="49" t="s">
        <v>108</v>
      </c>
      <c r="F51" s="46">
        <v>19141</v>
      </c>
      <c r="G51" s="46" t="s">
        <v>434</v>
      </c>
      <c r="I51" s="48" t="s">
        <v>375</v>
      </c>
      <c r="J51" s="46" t="s">
        <v>302</v>
      </c>
    </row>
    <row r="52" spans="1:10" x14ac:dyDescent="0.3">
      <c r="A52" s="46" t="s">
        <v>370</v>
      </c>
      <c r="B52" s="46" t="s">
        <v>435</v>
      </c>
      <c r="C52" s="46" t="s">
        <v>436</v>
      </c>
      <c r="E52" s="49" t="s">
        <v>108</v>
      </c>
      <c r="F52" s="46">
        <v>19107</v>
      </c>
      <c r="G52" s="46" t="s">
        <v>437</v>
      </c>
      <c r="I52" s="48" t="s">
        <v>375</v>
      </c>
      <c r="J52" s="46" t="s">
        <v>302</v>
      </c>
    </row>
    <row r="53" spans="1:10" x14ac:dyDescent="0.3">
      <c r="A53" s="46" t="s">
        <v>370</v>
      </c>
      <c r="B53" s="46" t="s">
        <v>438</v>
      </c>
      <c r="C53" s="46" t="s">
        <v>439</v>
      </c>
      <c r="E53" s="49" t="s">
        <v>108</v>
      </c>
      <c r="F53" s="46">
        <v>19125</v>
      </c>
      <c r="G53" s="46" t="s">
        <v>440</v>
      </c>
      <c r="I53" s="48" t="s">
        <v>375</v>
      </c>
      <c r="J53" s="46" t="s">
        <v>302</v>
      </c>
    </row>
    <row r="54" spans="1:10" x14ac:dyDescent="0.3">
      <c r="A54" s="46" t="s">
        <v>370</v>
      </c>
      <c r="B54" s="46" t="s">
        <v>441</v>
      </c>
      <c r="C54" s="46" t="s">
        <v>442</v>
      </c>
      <c r="E54" s="49" t="s">
        <v>108</v>
      </c>
      <c r="F54" s="46">
        <v>19131</v>
      </c>
      <c r="G54" s="46" t="s">
        <v>443</v>
      </c>
      <c r="I54" s="48" t="s">
        <v>375</v>
      </c>
      <c r="J54" s="46" t="s">
        <v>302</v>
      </c>
    </row>
    <row r="55" spans="1:10" x14ac:dyDescent="0.3">
      <c r="A55" s="46" t="s">
        <v>370</v>
      </c>
      <c r="B55" s="46" t="s">
        <v>444</v>
      </c>
      <c r="C55" s="46" t="s">
        <v>445</v>
      </c>
      <c r="E55" s="49" t="s">
        <v>108</v>
      </c>
      <c r="F55" s="46">
        <v>19132</v>
      </c>
      <c r="G55" s="46" t="s">
        <v>446</v>
      </c>
      <c r="I55" s="48" t="s">
        <v>375</v>
      </c>
      <c r="J55" s="46" t="s">
        <v>302</v>
      </c>
    </row>
    <row r="56" spans="1:10" x14ac:dyDescent="0.3">
      <c r="A56" s="46" t="s">
        <v>370</v>
      </c>
      <c r="B56" s="46" t="s">
        <v>447</v>
      </c>
      <c r="C56" s="46" t="s">
        <v>448</v>
      </c>
      <c r="D56" s="46" t="s">
        <v>283</v>
      </c>
      <c r="E56" s="49" t="s">
        <v>108</v>
      </c>
      <c r="F56" s="46">
        <v>19132</v>
      </c>
      <c r="G56" s="46" t="s">
        <v>449</v>
      </c>
      <c r="I56" s="48" t="s">
        <v>375</v>
      </c>
      <c r="J56" s="46" t="s">
        <v>302</v>
      </c>
    </row>
    <row r="57" spans="1:10" x14ac:dyDescent="0.3">
      <c r="A57" s="46" t="s">
        <v>370</v>
      </c>
      <c r="B57" s="46" t="s">
        <v>450</v>
      </c>
      <c r="C57" s="46" t="s">
        <v>451</v>
      </c>
      <c r="E57" s="49" t="s">
        <v>108</v>
      </c>
      <c r="F57" s="46">
        <v>19147</v>
      </c>
      <c r="G57" s="46" t="s">
        <v>452</v>
      </c>
      <c r="I57" s="48" t="s">
        <v>375</v>
      </c>
      <c r="J57" s="46" t="s">
        <v>302</v>
      </c>
    </row>
    <row r="58" spans="1:10" x14ac:dyDescent="0.3">
      <c r="A58" s="46" t="s">
        <v>370</v>
      </c>
      <c r="B58" s="46" t="s">
        <v>453</v>
      </c>
      <c r="C58" s="46" t="s">
        <v>454</v>
      </c>
      <c r="E58" s="49" t="s">
        <v>108</v>
      </c>
      <c r="F58" s="46">
        <v>19124</v>
      </c>
      <c r="G58" s="46" t="s">
        <v>455</v>
      </c>
      <c r="I58" s="48" t="s">
        <v>375</v>
      </c>
      <c r="J58" s="46" t="s">
        <v>302</v>
      </c>
    </row>
    <row r="59" spans="1:10" x14ac:dyDescent="0.3">
      <c r="A59" s="46" t="s">
        <v>370</v>
      </c>
      <c r="B59" s="46" t="s">
        <v>456</v>
      </c>
      <c r="C59" s="46" t="s">
        <v>442</v>
      </c>
      <c r="E59" s="49" t="s">
        <v>108</v>
      </c>
      <c r="F59" s="46">
        <v>19131</v>
      </c>
      <c r="G59" s="46" t="s">
        <v>457</v>
      </c>
      <c r="I59" s="48" t="s">
        <v>375</v>
      </c>
      <c r="J59" s="46" t="s">
        <v>302</v>
      </c>
    </row>
    <row r="60" spans="1:10" x14ac:dyDescent="0.3">
      <c r="A60" s="46" t="s">
        <v>370</v>
      </c>
      <c r="B60" s="46" t="s">
        <v>458</v>
      </c>
      <c r="C60" s="46" t="s">
        <v>459</v>
      </c>
      <c r="D60" s="49"/>
      <c r="E60" s="49" t="s">
        <v>108</v>
      </c>
      <c r="F60" s="46">
        <v>19148</v>
      </c>
      <c r="G60" s="46" t="s">
        <v>460</v>
      </c>
      <c r="I60" s="48" t="s">
        <v>461</v>
      </c>
      <c r="J60" s="46" t="s">
        <v>302</v>
      </c>
    </row>
    <row r="61" spans="1:10" x14ac:dyDescent="0.3">
      <c r="A61" s="46" t="s">
        <v>462</v>
      </c>
      <c r="B61" s="46" t="s">
        <v>463</v>
      </c>
      <c r="C61" s="46" t="s">
        <v>464</v>
      </c>
      <c r="D61" s="49"/>
      <c r="E61" s="49" t="s">
        <v>74</v>
      </c>
      <c r="F61" s="46">
        <v>19380</v>
      </c>
      <c r="G61" s="46" t="s">
        <v>465</v>
      </c>
      <c r="I61" s="48" t="s">
        <v>466</v>
      </c>
      <c r="J61" s="46" t="s">
        <v>235</v>
      </c>
    </row>
    <row r="62" spans="1:10" x14ac:dyDescent="0.3">
      <c r="A62" s="46" t="s">
        <v>462</v>
      </c>
      <c r="B62" s="46" t="s">
        <v>467</v>
      </c>
      <c r="C62" s="46" t="s">
        <v>468</v>
      </c>
      <c r="D62" s="49"/>
      <c r="E62" s="49" t="s">
        <v>378</v>
      </c>
      <c r="F62" s="46">
        <v>19372</v>
      </c>
      <c r="G62" s="46" t="s">
        <v>469</v>
      </c>
      <c r="I62" s="48" t="s">
        <v>470</v>
      </c>
      <c r="J62" s="46" t="s">
        <v>235</v>
      </c>
    </row>
    <row r="63" spans="1:10" x14ac:dyDescent="0.3">
      <c r="A63" s="46" t="s">
        <v>462</v>
      </c>
      <c r="B63" s="46" t="s">
        <v>471</v>
      </c>
      <c r="C63" s="46" t="s">
        <v>472</v>
      </c>
      <c r="D63" s="49" t="s">
        <v>473</v>
      </c>
      <c r="E63" s="49" t="s">
        <v>474</v>
      </c>
      <c r="F63" s="46">
        <v>19046</v>
      </c>
      <c r="G63" s="46" t="s">
        <v>475</v>
      </c>
      <c r="I63" s="48" t="s">
        <v>476</v>
      </c>
      <c r="J63" s="46" t="s">
        <v>259</v>
      </c>
    </row>
    <row r="64" spans="1:10" x14ac:dyDescent="0.3">
      <c r="A64" s="46" t="s">
        <v>462</v>
      </c>
      <c r="B64" s="46" t="s">
        <v>477</v>
      </c>
      <c r="C64" s="46" t="s">
        <v>478</v>
      </c>
      <c r="D64" s="49" t="s">
        <v>479</v>
      </c>
      <c r="E64" s="49" t="s">
        <v>480</v>
      </c>
      <c r="F64" s="46">
        <v>19406</v>
      </c>
      <c r="G64" s="46" t="s">
        <v>481</v>
      </c>
      <c r="I64" s="48" t="s">
        <v>482</v>
      </c>
      <c r="J64" s="46" t="s">
        <v>259</v>
      </c>
    </row>
    <row r="65" spans="1:10" x14ac:dyDescent="0.3">
      <c r="A65" s="46" t="s">
        <v>462</v>
      </c>
      <c r="B65" s="46" t="s">
        <v>483</v>
      </c>
      <c r="C65" s="46" t="s">
        <v>484</v>
      </c>
      <c r="D65" s="49" t="s">
        <v>485</v>
      </c>
      <c r="E65" s="49" t="s">
        <v>108</v>
      </c>
      <c r="F65" s="46">
        <v>19129</v>
      </c>
      <c r="G65" s="46" t="s">
        <v>486</v>
      </c>
      <c r="I65" s="48" t="s">
        <v>487</v>
      </c>
      <c r="J65" s="46" t="s">
        <v>302</v>
      </c>
    </row>
    <row r="66" spans="1:10" x14ac:dyDescent="0.3">
      <c r="A66" s="46" t="s">
        <v>462</v>
      </c>
      <c r="B66" s="46" t="s">
        <v>488</v>
      </c>
      <c r="C66" s="46" t="s">
        <v>489</v>
      </c>
      <c r="D66" s="49" t="s">
        <v>490</v>
      </c>
      <c r="E66" s="49" t="s">
        <v>108</v>
      </c>
      <c r="F66" s="46">
        <v>19107</v>
      </c>
      <c r="G66" s="46" t="s">
        <v>491</v>
      </c>
      <c r="I66" s="48" t="s">
        <v>492</v>
      </c>
      <c r="J66" s="46" t="s">
        <v>302</v>
      </c>
    </row>
    <row r="67" spans="1:10" x14ac:dyDescent="0.3">
      <c r="A67" s="46" t="s">
        <v>462</v>
      </c>
      <c r="B67" s="46" t="s">
        <v>493</v>
      </c>
      <c r="C67" s="46" t="s">
        <v>494</v>
      </c>
      <c r="D67" s="49" t="s">
        <v>495</v>
      </c>
      <c r="E67" s="49" t="s">
        <v>108</v>
      </c>
      <c r="F67" s="46">
        <v>19122</v>
      </c>
      <c r="G67" s="46" t="s">
        <v>496</v>
      </c>
      <c r="I67" s="48" t="s">
        <v>497</v>
      </c>
      <c r="J67" s="46" t="s">
        <v>302</v>
      </c>
    </row>
    <row r="68" spans="1:10" x14ac:dyDescent="0.3">
      <c r="A68" s="46" t="s">
        <v>462</v>
      </c>
      <c r="B68" s="46" t="s">
        <v>498</v>
      </c>
      <c r="C68" s="46" t="s">
        <v>499</v>
      </c>
      <c r="E68" s="46" t="s">
        <v>108</v>
      </c>
      <c r="F68" s="46">
        <v>19128</v>
      </c>
      <c r="G68" s="46" t="s">
        <v>500</v>
      </c>
      <c r="I68" s="48" t="s">
        <v>501</v>
      </c>
      <c r="J68" s="46" t="s">
        <v>302</v>
      </c>
    </row>
    <row r="69" spans="1:10" x14ac:dyDescent="0.3">
      <c r="A69" s="46" t="s">
        <v>462</v>
      </c>
      <c r="B69" s="46" t="s">
        <v>502</v>
      </c>
      <c r="C69" s="46" t="s">
        <v>503</v>
      </c>
      <c r="D69" s="49" t="s">
        <v>504</v>
      </c>
      <c r="E69" s="49" t="s">
        <v>108</v>
      </c>
      <c r="F69" s="46">
        <v>19107</v>
      </c>
      <c r="G69" s="46" t="s">
        <v>505</v>
      </c>
      <c r="I69" s="48" t="s">
        <v>506</v>
      </c>
      <c r="J69" s="46" t="s">
        <v>302</v>
      </c>
    </row>
    <row r="70" spans="1:10" x14ac:dyDescent="0.3">
      <c r="A70" s="46" t="s">
        <v>507</v>
      </c>
      <c r="B70" s="46" t="s">
        <v>508</v>
      </c>
      <c r="C70" s="46" t="s">
        <v>509</v>
      </c>
      <c r="E70" s="46" t="s">
        <v>510</v>
      </c>
      <c r="F70" s="46">
        <v>18901</v>
      </c>
      <c r="G70" s="46" t="s">
        <v>511</v>
      </c>
      <c r="H70" s="46" t="s">
        <v>512</v>
      </c>
      <c r="I70" s="48" t="s">
        <v>513</v>
      </c>
      <c r="J70" s="46" t="s">
        <v>211</v>
      </c>
    </row>
    <row r="71" spans="1:10" x14ac:dyDescent="0.3">
      <c r="A71" s="46" t="s">
        <v>507</v>
      </c>
      <c r="B71" s="46" t="s">
        <v>514</v>
      </c>
      <c r="C71" s="46" t="s">
        <v>515</v>
      </c>
      <c r="D71" s="49"/>
      <c r="E71" s="49" t="s">
        <v>510</v>
      </c>
      <c r="F71" s="46">
        <v>18901</v>
      </c>
      <c r="G71" s="46" t="s">
        <v>516</v>
      </c>
      <c r="H71" s="46" t="s">
        <v>517</v>
      </c>
      <c r="I71" s="48" t="s">
        <v>518</v>
      </c>
      <c r="J71" s="46" t="s">
        <v>211</v>
      </c>
    </row>
    <row r="72" spans="1:10" x14ac:dyDescent="0.3">
      <c r="A72" s="52" t="s">
        <v>507</v>
      </c>
      <c r="B72" s="52" t="s">
        <v>519</v>
      </c>
      <c r="C72" s="46" t="s">
        <v>520</v>
      </c>
      <c r="D72" s="49" t="s">
        <v>226</v>
      </c>
      <c r="E72" s="49" t="s">
        <v>521</v>
      </c>
      <c r="F72" s="46">
        <v>19020</v>
      </c>
      <c r="G72" s="46" t="s">
        <v>522</v>
      </c>
      <c r="I72" s="53" t="s">
        <v>523</v>
      </c>
      <c r="J72" s="52" t="s">
        <v>211</v>
      </c>
    </row>
    <row r="73" spans="1:10" x14ac:dyDescent="0.3">
      <c r="A73" s="52" t="s">
        <v>507</v>
      </c>
      <c r="B73" s="52" t="s">
        <v>524</v>
      </c>
      <c r="C73" s="46" t="s">
        <v>525</v>
      </c>
      <c r="D73" s="49" t="s">
        <v>226</v>
      </c>
      <c r="E73" s="49" t="s">
        <v>521</v>
      </c>
      <c r="F73" s="46">
        <v>19020</v>
      </c>
      <c r="G73" s="46" t="s">
        <v>526</v>
      </c>
      <c r="I73" s="54" t="s">
        <v>324</v>
      </c>
      <c r="J73" s="52" t="s">
        <v>211</v>
      </c>
    </row>
    <row r="74" spans="1:10" x14ac:dyDescent="0.3">
      <c r="A74" s="52" t="s">
        <v>507</v>
      </c>
      <c r="B74" s="52" t="s">
        <v>527</v>
      </c>
      <c r="C74" s="46" t="s">
        <v>528</v>
      </c>
      <c r="D74" s="49" t="s">
        <v>226</v>
      </c>
      <c r="E74" s="49" t="s">
        <v>529</v>
      </c>
      <c r="F74" s="46">
        <v>19055</v>
      </c>
      <c r="G74" s="46" t="s">
        <v>530</v>
      </c>
      <c r="I74" s="48" t="s">
        <v>531</v>
      </c>
      <c r="J74" s="52" t="s">
        <v>211</v>
      </c>
    </row>
    <row r="75" spans="1:10" x14ac:dyDescent="0.3">
      <c r="A75" s="52" t="s">
        <v>507</v>
      </c>
      <c r="B75" s="52" t="s">
        <v>532</v>
      </c>
      <c r="C75" s="46" t="s">
        <v>533</v>
      </c>
      <c r="D75" s="49" t="s">
        <v>534</v>
      </c>
      <c r="E75" s="49" t="s">
        <v>521</v>
      </c>
      <c r="F75" s="46">
        <v>19020</v>
      </c>
      <c r="G75" s="46" t="s">
        <v>535</v>
      </c>
      <c r="I75" s="54" t="s">
        <v>324</v>
      </c>
      <c r="J75" s="52" t="s">
        <v>211</v>
      </c>
    </row>
    <row r="76" spans="1:10" x14ac:dyDescent="0.3">
      <c r="A76" s="52" t="s">
        <v>536</v>
      </c>
      <c r="B76" s="52" t="s">
        <v>537</v>
      </c>
      <c r="C76" s="46" t="s">
        <v>372</v>
      </c>
      <c r="D76" s="49" t="s">
        <v>226</v>
      </c>
      <c r="E76" s="49" t="s">
        <v>373</v>
      </c>
      <c r="F76" s="46">
        <v>19007</v>
      </c>
      <c r="G76" s="46" t="s">
        <v>374</v>
      </c>
      <c r="I76" s="48" t="s">
        <v>538</v>
      </c>
      <c r="J76" s="52" t="s">
        <v>211</v>
      </c>
    </row>
    <row r="77" spans="1:10" x14ac:dyDescent="0.3">
      <c r="A77" s="52" t="s">
        <v>507</v>
      </c>
      <c r="B77" s="52" t="s">
        <v>539</v>
      </c>
      <c r="C77" s="46" t="s">
        <v>540</v>
      </c>
      <c r="D77" s="49" t="s">
        <v>226</v>
      </c>
      <c r="E77" s="49" t="s">
        <v>249</v>
      </c>
      <c r="F77" s="46">
        <v>19341</v>
      </c>
      <c r="G77" s="46" t="s">
        <v>541</v>
      </c>
      <c r="H77" s="46" t="s">
        <v>542</v>
      </c>
      <c r="I77" s="48" t="s">
        <v>543</v>
      </c>
      <c r="J77" s="52" t="s">
        <v>235</v>
      </c>
    </row>
    <row r="78" spans="1:10" x14ac:dyDescent="0.3">
      <c r="A78" s="52" t="s">
        <v>507</v>
      </c>
      <c r="B78" s="52" t="s">
        <v>544</v>
      </c>
      <c r="C78" s="46" t="s">
        <v>545</v>
      </c>
      <c r="D78" s="49" t="s">
        <v>546</v>
      </c>
      <c r="E78" s="49" t="s">
        <v>547</v>
      </c>
      <c r="F78" s="46">
        <v>19320</v>
      </c>
      <c r="G78" s="46" t="s">
        <v>548</v>
      </c>
      <c r="I78" s="54" t="s">
        <v>324</v>
      </c>
      <c r="J78" s="52" t="s">
        <v>235</v>
      </c>
    </row>
    <row r="79" spans="1:10" x14ac:dyDescent="0.3">
      <c r="A79" s="52" t="s">
        <v>507</v>
      </c>
      <c r="B79" s="52" t="s">
        <v>549</v>
      </c>
      <c r="C79" s="46" t="s">
        <v>550</v>
      </c>
      <c r="D79" s="49" t="s">
        <v>226</v>
      </c>
      <c r="E79" s="49" t="s">
        <v>551</v>
      </c>
      <c r="F79" s="46">
        <v>19335</v>
      </c>
      <c r="G79" s="46" t="s">
        <v>552</v>
      </c>
      <c r="I79" s="48" t="s">
        <v>553</v>
      </c>
      <c r="J79" s="52" t="s">
        <v>235</v>
      </c>
    </row>
    <row r="80" spans="1:10" x14ac:dyDescent="0.3">
      <c r="A80" s="46" t="s">
        <v>554</v>
      </c>
      <c r="B80" s="46" t="s">
        <v>555</v>
      </c>
      <c r="C80" s="46" t="s">
        <v>556</v>
      </c>
      <c r="D80" s="49" t="s">
        <v>226</v>
      </c>
      <c r="E80" s="49" t="s">
        <v>557</v>
      </c>
      <c r="F80" s="46">
        <v>19403</v>
      </c>
      <c r="G80" s="46" t="s">
        <v>558</v>
      </c>
      <c r="I80" s="51" t="s">
        <v>324</v>
      </c>
      <c r="J80" s="46" t="s">
        <v>259</v>
      </c>
    </row>
    <row r="81" spans="1:10" x14ac:dyDescent="0.3">
      <c r="A81" s="52" t="s">
        <v>507</v>
      </c>
      <c r="B81" s="52" t="s">
        <v>559</v>
      </c>
      <c r="C81" s="46" t="s">
        <v>560</v>
      </c>
      <c r="D81" s="49" t="s">
        <v>226</v>
      </c>
      <c r="E81" s="49" t="s">
        <v>76</v>
      </c>
      <c r="F81" s="46">
        <v>19401</v>
      </c>
      <c r="G81" s="46" t="s">
        <v>561</v>
      </c>
      <c r="I81" s="51" t="s">
        <v>324</v>
      </c>
      <c r="J81" s="52" t="s">
        <v>259</v>
      </c>
    </row>
    <row r="82" spans="1:10" x14ac:dyDescent="0.3">
      <c r="A82" s="52" t="s">
        <v>507</v>
      </c>
      <c r="B82" s="52" t="s">
        <v>562</v>
      </c>
      <c r="C82" s="46" t="s">
        <v>563</v>
      </c>
      <c r="D82" s="49" t="s">
        <v>226</v>
      </c>
      <c r="E82" s="49" t="s">
        <v>76</v>
      </c>
      <c r="F82" s="46">
        <v>19401</v>
      </c>
      <c r="G82" s="46" t="s">
        <v>564</v>
      </c>
      <c r="I82" s="48" t="s">
        <v>565</v>
      </c>
      <c r="J82" s="52" t="s">
        <v>259</v>
      </c>
    </row>
    <row r="83" spans="1:10" x14ac:dyDescent="0.3">
      <c r="A83" s="52" t="s">
        <v>507</v>
      </c>
      <c r="B83" s="52" t="s">
        <v>566</v>
      </c>
      <c r="C83" s="46" t="s">
        <v>567</v>
      </c>
      <c r="D83" s="49" t="s">
        <v>226</v>
      </c>
      <c r="E83" s="49" t="s">
        <v>76</v>
      </c>
      <c r="F83" s="46">
        <v>19401</v>
      </c>
      <c r="G83" s="46" t="s">
        <v>568</v>
      </c>
      <c r="I83" s="51" t="s">
        <v>324</v>
      </c>
      <c r="J83" s="52" t="s">
        <v>259</v>
      </c>
    </row>
    <row r="84" spans="1:10" x14ac:dyDescent="0.3">
      <c r="A84" s="46" t="s">
        <v>507</v>
      </c>
      <c r="B84" s="46" t="s">
        <v>569</v>
      </c>
      <c r="C84" s="46" t="s">
        <v>570</v>
      </c>
      <c r="D84" s="49" t="s">
        <v>226</v>
      </c>
      <c r="E84" s="49" t="s">
        <v>76</v>
      </c>
      <c r="F84" s="46">
        <v>19401</v>
      </c>
      <c r="G84" s="46" t="s">
        <v>571</v>
      </c>
      <c r="I84" s="51" t="s">
        <v>324</v>
      </c>
      <c r="J84" s="46" t="s">
        <v>259</v>
      </c>
    </row>
    <row r="85" spans="1:10" x14ac:dyDescent="0.3">
      <c r="A85" s="52" t="s">
        <v>507</v>
      </c>
      <c r="B85" s="52" t="s">
        <v>572</v>
      </c>
      <c r="C85" s="46" t="s">
        <v>573</v>
      </c>
      <c r="D85" s="49" t="s">
        <v>226</v>
      </c>
      <c r="E85" s="49" t="s">
        <v>474</v>
      </c>
      <c r="F85" s="46">
        <v>19046</v>
      </c>
      <c r="G85" s="46" t="s">
        <v>574</v>
      </c>
      <c r="I85" s="48" t="s">
        <v>575</v>
      </c>
      <c r="J85" s="52" t="s">
        <v>259</v>
      </c>
    </row>
    <row r="86" spans="1:10" x14ac:dyDescent="0.3">
      <c r="A86" s="52" t="s">
        <v>507</v>
      </c>
      <c r="B86" s="52" t="s">
        <v>576</v>
      </c>
      <c r="C86" s="46" t="s">
        <v>577</v>
      </c>
      <c r="D86" s="49" t="s">
        <v>578</v>
      </c>
      <c r="E86" s="49" t="s">
        <v>263</v>
      </c>
      <c r="F86" s="46">
        <v>19004</v>
      </c>
      <c r="G86" s="46" t="s">
        <v>579</v>
      </c>
      <c r="I86" s="55" t="s">
        <v>580</v>
      </c>
      <c r="J86" s="52" t="s">
        <v>259</v>
      </c>
    </row>
    <row r="87" spans="1:10" x14ac:dyDescent="0.3">
      <c r="A87" s="52" t="s">
        <v>507</v>
      </c>
      <c r="B87" s="52" t="s">
        <v>581</v>
      </c>
      <c r="C87" s="46" t="s">
        <v>582</v>
      </c>
      <c r="D87" s="49" t="s">
        <v>226</v>
      </c>
      <c r="E87" s="49" t="s">
        <v>583</v>
      </c>
      <c r="F87" s="46">
        <v>19454</v>
      </c>
      <c r="G87" s="46" t="s">
        <v>584</v>
      </c>
      <c r="I87" s="48" t="s">
        <v>585</v>
      </c>
      <c r="J87" s="52" t="s">
        <v>259</v>
      </c>
    </row>
    <row r="88" spans="1:10" x14ac:dyDescent="0.3">
      <c r="A88" s="46" t="s">
        <v>507</v>
      </c>
      <c r="B88" s="46" t="s">
        <v>586</v>
      </c>
      <c r="C88" s="49" t="s">
        <v>587</v>
      </c>
      <c r="D88" s="56"/>
      <c r="E88" s="49" t="s">
        <v>273</v>
      </c>
      <c r="F88" s="46">
        <v>19446</v>
      </c>
      <c r="G88" s="46" t="s">
        <v>396</v>
      </c>
      <c r="I88" s="48" t="s">
        <v>588</v>
      </c>
      <c r="J88" s="46" t="s">
        <v>259</v>
      </c>
    </row>
    <row r="89" spans="1:10" x14ac:dyDescent="0.3">
      <c r="A89" s="52" t="s">
        <v>507</v>
      </c>
      <c r="B89" s="52" t="s">
        <v>589</v>
      </c>
      <c r="C89" s="46" t="s">
        <v>590</v>
      </c>
      <c r="D89" s="49" t="s">
        <v>226</v>
      </c>
      <c r="E89" s="49" t="s">
        <v>591</v>
      </c>
      <c r="F89" s="46">
        <v>19027</v>
      </c>
      <c r="G89" s="46" t="s">
        <v>592</v>
      </c>
      <c r="H89" s="46" t="s">
        <v>593</v>
      </c>
      <c r="I89" s="48" t="s">
        <v>594</v>
      </c>
      <c r="J89" s="52" t="s">
        <v>259</v>
      </c>
    </row>
    <row r="90" spans="1:10" x14ac:dyDescent="0.3">
      <c r="A90" s="46" t="s">
        <v>507</v>
      </c>
      <c r="B90" s="46" t="s">
        <v>595</v>
      </c>
      <c r="C90" s="46" t="s">
        <v>596</v>
      </c>
      <c r="D90" s="49" t="s">
        <v>226</v>
      </c>
      <c r="E90" s="49" t="s">
        <v>76</v>
      </c>
      <c r="F90" s="46">
        <v>19401</v>
      </c>
      <c r="G90" s="46" t="s">
        <v>597</v>
      </c>
      <c r="I90" s="48" t="s">
        <v>598</v>
      </c>
      <c r="J90" s="46" t="s">
        <v>259</v>
      </c>
    </row>
    <row r="91" spans="1:10" x14ac:dyDescent="0.3">
      <c r="A91" s="46" t="s">
        <v>507</v>
      </c>
      <c r="B91" s="46" t="s">
        <v>599</v>
      </c>
      <c r="C91" s="46" t="s">
        <v>600</v>
      </c>
      <c r="D91" s="49" t="s">
        <v>226</v>
      </c>
      <c r="E91" s="49" t="s">
        <v>76</v>
      </c>
      <c r="F91" s="46">
        <v>19401</v>
      </c>
      <c r="G91" s="46" t="s">
        <v>601</v>
      </c>
      <c r="I91" s="51" t="s">
        <v>324</v>
      </c>
      <c r="J91" s="46" t="s">
        <v>259</v>
      </c>
    </row>
    <row r="92" spans="1:10" x14ac:dyDescent="0.3">
      <c r="A92" s="52" t="s">
        <v>507</v>
      </c>
      <c r="B92" s="52" t="s">
        <v>602</v>
      </c>
      <c r="C92" s="46" t="s">
        <v>603</v>
      </c>
      <c r="D92" s="49" t="s">
        <v>226</v>
      </c>
      <c r="E92" s="49" t="s">
        <v>604</v>
      </c>
      <c r="F92" s="46">
        <v>19038</v>
      </c>
      <c r="G92" s="46" t="s">
        <v>605</v>
      </c>
      <c r="I92" s="48" t="s">
        <v>606</v>
      </c>
      <c r="J92" s="52" t="s">
        <v>259</v>
      </c>
    </row>
    <row r="93" spans="1:10" x14ac:dyDescent="0.3">
      <c r="A93" s="46" t="s">
        <v>507</v>
      </c>
      <c r="B93" s="46" t="s">
        <v>607</v>
      </c>
      <c r="C93" s="46" t="s">
        <v>608</v>
      </c>
      <c r="D93" s="49" t="s">
        <v>425</v>
      </c>
      <c r="E93" s="49" t="s">
        <v>76</v>
      </c>
      <c r="F93" s="46">
        <v>19401</v>
      </c>
      <c r="G93" s="46" t="s">
        <v>609</v>
      </c>
      <c r="I93" s="48" t="s">
        <v>610</v>
      </c>
      <c r="J93" s="46" t="s">
        <v>259</v>
      </c>
    </row>
    <row r="94" spans="1:10" x14ac:dyDescent="0.3">
      <c r="A94" s="52" t="s">
        <v>507</v>
      </c>
      <c r="B94" s="52" t="s">
        <v>611</v>
      </c>
      <c r="C94" s="46" t="s">
        <v>612</v>
      </c>
      <c r="D94" s="49" t="s">
        <v>226</v>
      </c>
      <c r="E94" s="49" t="s">
        <v>613</v>
      </c>
      <c r="F94" s="46">
        <v>19468</v>
      </c>
      <c r="G94" s="46" t="s">
        <v>614</v>
      </c>
      <c r="I94" s="48" t="s">
        <v>615</v>
      </c>
      <c r="J94" s="52" t="s">
        <v>259</v>
      </c>
    </row>
    <row r="95" spans="1:10" x14ac:dyDescent="0.3">
      <c r="A95" s="46" t="s">
        <v>536</v>
      </c>
      <c r="B95" s="46" t="s">
        <v>616</v>
      </c>
      <c r="C95" s="46" t="s">
        <v>399</v>
      </c>
      <c r="D95" s="49" t="s">
        <v>226</v>
      </c>
      <c r="E95" s="49" t="s">
        <v>76</v>
      </c>
      <c r="F95" s="46">
        <v>19401</v>
      </c>
      <c r="G95" s="46" t="s">
        <v>400</v>
      </c>
      <c r="I95" s="48" t="s">
        <v>538</v>
      </c>
      <c r="J95" s="46" t="s">
        <v>259</v>
      </c>
    </row>
    <row r="96" spans="1:10" x14ac:dyDescent="0.3">
      <c r="A96" s="52" t="s">
        <v>536</v>
      </c>
      <c r="B96" s="46" t="s">
        <v>616</v>
      </c>
      <c r="C96" s="46" t="s">
        <v>402</v>
      </c>
      <c r="D96" s="49" t="s">
        <v>226</v>
      </c>
      <c r="E96" s="49" t="s">
        <v>403</v>
      </c>
      <c r="F96" s="46">
        <v>19464</v>
      </c>
      <c r="G96" s="46" t="s">
        <v>404</v>
      </c>
      <c r="I96" s="48" t="s">
        <v>538</v>
      </c>
      <c r="J96" s="52" t="s">
        <v>259</v>
      </c>
    </row>
    <row r="97" spans="1:10" x14ac:dyDescent="0.3">
      <c r="A97" s="46" t="s">
        <v>507</v>
      </c>
      <c r="B97" s="46" t="s">
        <v>617</v>
      </c>
      <c r="C97" s="46" t="s">
        <v>618</v>
      </c>
      <c r="D97" s="49" t="s">
        <v>226</v>
      </c>
      <c r="E97" s="49" t="s">
        <v>403</v>
      </c>
      <c r="F97" s="46">
        <v>19464</v>
      </c>
      <c r="G97" s="46" t="s">
        <v>619</v>
      </c>
      <c r="I97" s="48" t="s">
        <v>620</v>
      </c>
      <c r="J97" s="46" t="s">
        <v>259</v>
      </c>
    </row>
    <row r="98" spans="1:10" x14ac:dyDescent="0.3">
      <c r="A98" s="52" t="s">
        <v>507</v>
      </c>
      <c r="B98" s="52" t="s">
        <v>621</v>
      </c>
      <c r="C98" s="46" t="s">
        <v>622</v>
      </c>
      <c r="E98" s="49" t="s">
        <v>108</v>
      </c>
      <c r="F98" s="46">
        <v>19104</v>
      </c>
      <c r="G98" s="46" t="s">
        <v>623</v>
      </c>
      <c r="I98" s="48" t="s">
        <v>624</v>
      </c>
      <c r="J98" s="52" t="s">
        <v>302</v>
      </c>
    </row>
    <row r="99" spans="1:10" x14ac:dyDescent="0.3">
      <c r="A99" s="52" t="s">
        <v>507</v>
      </c>
      <c r="B99" s="52" t="s">
        <v>625</v>
      </c>
      <c r="C99" s="46" t="s">
        <v>626</v>
      </c>
      <c r="E99" s="49" t="s">
        <v>108</v>
      </c>
      <c r="F99" s="46">
        <v>19121</v>
      </c>
      <c r="G99" s="46" t="s">
        <v>627</v>
      </c>
      <c r="I99" s="48" t="s">
        <v>628</v>
      </c>
      <c r="J99" s="52" t="s">
        <v>302</v>
      </c>
    </row>
    <row r="100" spans="1:10" x14ac:dyDescent="0.3">
      <c r="A100" s="52" t="s">
        <v>507</v>
      </c>
      <c r="B100" s="52" t="s">
        <v>629</v>
      </c>
      <c r="C100" s="46" t="s">
        <v>630</v>
      </c>
      <c r="D100" s="49" t="s">
        <v>226</v>
      </c>
      <c r="E100" s="49" t="s">
        <v>108</v>
      </c>
      <c r="F100" s="46">
        <v>19131</v>
      </c>
      <c r="G100" s="46" t="s">
        <v>631</v>
      </c>
      <c r="I100" s="48" t="s">
        <v>632</v>
      </c>
      <c r="J100" s="52" t="s">
        <v>302</v>
      </c>
    </row>
    <row r="101" spans="1:10" x14ac:dyDescent="0.3">
      <c r="A101" s="46" t="s">
        <v>507</v>
      </c>
      <c r="B101" s="46" t="s">
        <v>633</v>
      </c>
      <c r="C101" s="46" t="s">
        <v>634</v>
      </c>
      <c r="D101" s="49" t="s">
        <v>226</v>
      </c>
      <c r="E101" s="49" t="s">
        <v>108</v>
      </c>
      <c r="F101" s="46">
        <v>19132</v>
      </c>
      <c r="G101" s="46" t="s">
        <v>635</v>
      </c>
      <c r="I101" s="51" t="s">
        <v>324</v>
      </c>
      <c r="J101" s="46" t="s">
        <v>302</v>
      </c>
    </row>
    <row r="102" spans="1:10" x14ac:dyDescent="0.3">
      <c r="A102" s="46" t="s">
        <v>507</v>
      </c>
      <c r="B102" s="46" t="s">
        <v>636</v>
      </c>
      <c r="C102" s="46" t="s">
        <v>637</v>
      </c>
      <c r="D102" s="49" t="s">
        <v>638</v>
      </c>
      <c r="E102" s="49" t="s">
        <v>108</v>
      </c>
      <c r="F102" s="46">
        <v>19103</v>
      </c>
      <c r="G102" s="46" t="s">
        <v>639</v>
      </c>
      <c r="H102" s="46" t="s">
        <v>319</v>
      </c>
      <c r="I102" s="48" t="s">
        <v>640</v>
      </c>
      <c r="J102" s="46" t="s">
        <v>302</v>
      </c>
    </row>
    <row r="103" spans="1:10" x14ac:dyDescent="0.3">
      <c r="A103" s="52" t="s">
        <v>507</v>
      </c>
      <c r="B103" s="52" t="s">
        <v>641</v>
      </c>
      <c r="C103" s="46" t="s">
        <v>642</v>
      </c>
      <c r="D103" s="49" t="s">
        <v>226</v>
      </c>
      <c r="E103" s="49" t="s">
        <v>108</v>
      </c>
      <c r="F103" s="46">
        <v>19123</v>
      </c>
      <c r="G103" s="46" t="s">
        <v>643</v>
      </c>
      <c r="H103" s="46" t="s">
        <v>319</v>
      </c>
      <c r="I103" s="48" t="s">
        <v>644</v>
      </c>
      <c r="J103" s="52" t="s">
        <v>302</v>
      </c>
    </row>
    <row r="104" spans="1:10" x14ac:dyDescent="0.3">
      <c r="A104" s="46" t="s">
        <v>507</v>
      </c>
      <c r="B104" s="46" t="s">
        <v>645</v>
      </c>
      <c r="C104" s="46" t="s">
        <v>646</v>
      </c>
      <c r="D104" s="49" t="s">
        <v>226</v>
      </c>
      <c r="E104" s="49" t="s">
        <v>108</v>
      </c>
      <c r="F104" s="46">
        <v>19121</v>
      </c>
      <c r="G104" s="46" t="s">
        <v>647</v>
      </c>
      <c r="I104" s="51" t="s">
        <v>324</v>
      </c>
      <c r="J104" s="46" t="s">
        <v>302</v>
      </c>
    </row>
    <row r="105" spans="1:10" x14ac:dyDescent="0.3">
      <c r="A105" s="52" t="s">
        <v>507</v>
      </c>
      <c r="B105" s="52" t="s">
        <v>648</v>
      </c>
      <c r="C105" s="46" t="s">
        <v>649</v>
      </c>
      <c r="D105" s="49" t="s">
        <v>226</v>
      </c>
      <c r="E105" s="49" t="s">
        <v>108</v>
      </c>
      <c r="F105" s="46">
        <v>19104</v>
      </c>
      <c r="G105" s="46" t="s">
        <v>650</v>
      </c>
      <c r="I105" s="48" t="s">
        <v>651</v>
      </c>
      <c r="J105" s="52" t="s">
        <v>302</v>
      </c>
    </row>
    <row r="106" spans="1:10" x14ac:dyDescent="0.3">
      <c r="A106" s="52" t="s">
        <v>507</v>
      </c>
      <c r="B106" s="52" t="s">
        <v>652</v>
      </c>
      <c r="C106" s="46" t="s">
        <v>653</v>
      </c>
      <c r="D106" s="49" t="s">
        <v>226</v>
      </c>
      <c r="E106" s="49" t="s">
        <v>108</v>
      </c>
      <c r="F106" s="46">
        <v>19121</v>
      </c>
      <c r="G106" s="46" t="s">
        <v>654</v>
      </c>
      <c r="I106" s="48" t="s">
        <v>655</v>
      </c>
      <c r="J106" s="52" t="s">
        <v>302</v>
      </c>
    </row>
    <row r="107" spans="1:10" x14ac:dyDescent="0.3">
      <c r="A107" s="52" t="s">
        <v>507</v>
      </c>
      <c r="B107" s="52" t="s">
        <v>656</v>
      </c>
      <c r="C107" s="46" t="s">
        <v>657</v>
      </c>
      <c r="D107" s="49" t="s">
        <v>226</v>
      </c>
      <c r="E107" s="49" t="s">
        <v>108</v>
      </c>
      <c r="F107" s="46">
        <v>19146</v>
      </c>
      <c r="G107" s="46" t="s">
        <v>658</v>
      </c>
      <c r="I107" s="48" t="s">
        <v>659</v>
      </c>
      <c r="J107" s="52" t="s">
        <v>302</v>
      </c>
    </row>
    <row r="108" spans="1:10" x14ac:dyDescent="0.3">
      <c r="A108" s="46" t="s">
        <v>507</v>
      </c>
      <c r="B108" s="46" t="s">
        <v>660</v>
      </c>
      <c r="C108" s="46" t="s">
        <v>661</v>
      </c>
      <c r="D108" s="49" t="s">
        <v>226</v>
      </c>
      <c r="E108" s="49" t="s">
        <v>108</v>
      </c>
      <c r="F108" s="46">
        <v>19121</v>
      </c>
      <c r="G108" s="46" t="s">
        <v>662</v>
      </c>
      <c r="I108" s="51" t="s">
        <v>324</v>
      </c>
      <c r="J108" s="46" t="s">
        <v>302</v>
      </c>
    </row>
    <row r="109" spans="1:10" x14ac:dyDescent="0.3">
      <c r="A109" s="46" t="s">
        <v>507</v>
      </c>
      <c r="B109" s="46" t="s">
        <v>663</v>
      </c>
      <c r="C109" s="46" t="s">
        <v>664</v>
      </c>
      <c r="D109" s="49" t="s">
        <v>226</v>
      </c>
      <c r="E109" s="49" t="s">
        <v>108</v>
      </c>
      <c r="F109" s="46">
        <v>19138</v>
      </c>
      <c r="G109" s="46" t="s">
        <v>665</v>
      </c>
      <c r="I109" s="51" t="s">
        <v>324</v>
      </c>
      <c r="J109" s="46" t="s">
        <v>302</v>
      </c>
    </row>
    <row r="110" spans="1:10" x14ac:dyDescent="0.3">
      <c r="A110" s="46" t="s">
        <v>507</v>
      </c>
      <c r="B110" s="46" t="s">
        <v>666</v>
      </c>
      <c r="C110" s="46" t="s">
        <v>667</v>
      </c>
      <c r="D110" s="49" t="s">
        <v>226</v>
      </c>
      <c r="E110" s="49" t="s">
        <v>108</v>
      </c>
      <c r="F110" s="46">
        <v>19133</v>
      </c>
      <c r="G110" s="46" t="s">
        <v>668</v>
      </c>
      <c r="I110" s="48" t="s">
        <v>669</v>
      </c>
      <c r="J110" s="46" t="s">
        <v>302</v>
      </c>
    </row>
    <row r="111" spans="1:10" x14ac:dyDescent="0.3">
      <c r="A111" s="46" t="s">
        <v>507</v>
      </c>
      <c r="B111" s="46" t="s">
        <v>670</v>
      </c>
      <c r="C111" s="46" t="s">
        <v>671</v>
      </c>
      <c r="D111" s="49" t="s">
        <v>226</v>
      </c>
      <c r="E111" s="49" t="s">
        <v>108</v>
      </c>
      <c r="F111" s="46">
        <v>19143</v>
      </c>
      <c r="G111" s="46" t="s">
        <v>672</v>
      </c>
      <c r="I111" s="51" t="s">
        <v>324</v>
      </c>
      <c r="J111" s="46" t="s">
        <v>302</v>
      </c>
    </row>
    <row r="112" spans="1:10" x14ac:dyDescent="0.3">
      <c r="A112" s="52" t="s">
        <v>507</v>
      </c>
      <c r="B112" s="52" t="s">
        <v>673</v>
      </c>
      <c r="C112" s="46" t="s">
        <v>674</v>
      </c>
      <c r="D112" s="49" t="s">
        <v>226</v>
      </c>
      <c r="E112" s="49" t="s">
        <v>108</v>
      </c>
      <c r="F112" s="46">
        <v>19133</v>
      </c>
      <c r="G112" s="46" t="s">
        <v>675</v>
      </c>
      <c r="I112" s="51" t="s">
        <v>324</v>
      </c>
      <c r="J112" s="52" t="s">
        <v>302</v>
      </c>
    </row>
    <row r="113" spans="1:10" x14ac:dyDescent="0.3">
      <c r="A113" s="46" t="s">
        <v>507</v>
      </c>
      <c r="B113" s="46" t="s">
        <v>676</v>
      </c>
      <c r="C113" s="46" t="s">
        <v>677</v>
      </c>
      <c r="D113" s="49" t="s">
        <v>226</v>
      </c>
      <c r="E113" s="49" t="s">
        <v>108</v>
      </c>
      <c r="F113" s="46">
        <v>19144</v>
      </c>
      <c r="G113" s="46" t="s">
        <v>678</v>
      </c>
      <c r="I113" s="48" t="s">
        <v>679</v>
      </c>
      <c r="J113" s="46" t="s">
        <v>302</v>
      </c>
    </row>
    <row r="114" spans="1:10" x14ac:dyDescent="0.3">
      <c r="A114" s="46" t="s">
        <v>507</v>
      </c>
      <c r="B114" s="46" t="s">
        <v>680</v>
      </c>
      <c r="C114" s="46" t="s">
        <v>681</v>
      </c>
      <c r="D114" s="49" t="s">
        <v>226</v>
      </c>
      <c r="E114" s="49" t="s">
        <v>108</v>
      </c>
      <c r="F114" s="46">
        <v>19124</v>
      </c>
      <c r="G114" s="46" t="s">
        <v>682</v>
      </c>
      <c r="I114" s="51" t="s">
        <v>324</v>
      </c>
      <c r="J114" s="46" t="s">
        <v>302</v>
      </c>
    </row>
    <row r="115" spans="1:10" x14ac:dyDescent="0.3">
      <c r="A115" s="46" t="s">
        <v>507</v>
      </c>
      <c r="B115" s="46" t="s">
        <v>683</v>
      </c>
      <c r="C115" s="46" t="s">
        <v>684</v>
      </c>
      <c r="D115" s="49" t="s">
        <v>226</v>
      </c>
      <c r="E115" s="49" t="s">
        <v>108</v>
      </c>
      <c r="F115" s="46">
        <v>19149</v>
      </c>
      <c r="G115" s="46" t="s">
        <v>685</v>
      </c>
      <c r="I115" s="48" t="s">
        <v>686</v>
      </c>
      <c r="J115" s="46" t="s">
        <v>302</v>
      </c>
    </row>
    <row r="116" spans="1:10" x14ac:dyDescent="0.3">
      <c r="A116" s="46" t="s">
        <v>507</v>
      </c>
      <c r="B116" s="46" t="s">
        <v>687</v>
      </c>
      <c r="C116" s="46" t="s">
        <v>688</v>
      </c>
      <c r="D116" s="49" t="s">
        <v>226</v>
      </c>
      <c r="E116" s="49" t="s">
        <v>108</v>
      </c>
      <c r="F116" s="46">
        <v>19144</v>
      </c>
      <c r="G116" s="46" t="s">
        <v>689</v>
      </c>
      <c r="I116" s="48" t="s">
        <v>690</v>
      </c>
      <c r="J116" s="46" t="s">
        <v>302</v>
      </c>
    </row>
    <row r="117" spans="1:10" x14ac:dyDescent="0.3">
      <c r="A117" s="52" t="s">
        <v>507</v>
      </c>
      <c r="B117" s="52" t="s">
        <v>691</v>
      </c>
      <c r="C117" s="46" t="s">
        <v>692</v>
      </c>
      <c r="D117" s="49" t="s">
        <v>226</v>
      </c>
      <c r="E117" s="49" t="s">
        <v>108</v>
      </c>
      <c r="F117" s="46">
        <v>19119</v>
      </c>
      <c r="G117" s="46" t="s">
        <v>693</v>
      </c>
      <c r="I117" s="48" t="s">
        <v>694</v>
      </c>
      <c r="J117" s="52" t="s">
        <v>302</v>
      </c>
    </row>
    <row r="118" spans="1:10" x14ac:dyDescent="0.3">
      <c r="A118" s="46" t="s">
        <v>507</v>
      </c>
      <c r="B118" s="46" t="s">
        <v>695</v>
      </c>
      <c r="C118" s="46" t="s">
        <v>696</v>
      </c>
      <c r="D118" s="49" t="s">
        <v>226</v>
      </c>
      <c r="E118" s="49" t="s">
        <v>108</v>
      </c>
      <c r="F118" s="46">
        <v>19121</v>
      </c>
      <c r="G118" s="46" t="s">
        <v>697</v>
      </c>
      <c r="I118" s="48" t="s">
        <v>698</v>
      </c>
      <c r="J118" s="46" t="s">
        <v>302</v>
      </c>
    </row>
    <row r="119" spans="1:10" x14ac:dyDescent="0.3">
      <c r="A119" s="52" t="s">
        <v>507</v>
      </c>
      <c r="B119" s="52" t="s">
        <v>699</v>
      </c>
      <c r="C119" s="46" t="s">
        <v>700</v>
      </c>
      <c r="D119" s="49" t="s">
        <v>226</v>
      </c>
      <c r="E119" s="49" t="s">
        <v>108</v>
      </c>
      <c r="F119" s="46">
        <v>19151</v>
      </c>
      <c r="G119" s="46" t="s">
        <v>701</v>
      </c>
      <c r="I119" s="51" t="s">
        <v>324</v>
      </c>
      <c r="J119" s="52" t="s">
        <v>302</v>
      </c>
    </row>
    <row r="120" spans="1:10" x14ac:dyDescent="0.3">
      <c r="A120" s="46" t="s">
        <v>507</v>
      </c>
      <c r="B120" s="46" t="s">
        <v>702</v>
      </c>
      <c r="C120" s="46" t="s">
        <v>703</v>
      </c>
      <c r="D120" s="49" t="s">
        <v>226</v>
      </c>
      <c r="E120" s="49" t="s">
        <v>108</v>
      </c>
      <c r="F120" s="46">
        <v>19104</v>
      </c>
      <c r="G120" s="46" t="s">
        <v>704</v>
      </c>
      <c r="I120" s="51" t="s">
        <v>324</v>
      </c>
      <c r="J120" s="46" t="s">
        <v>302</v>
      </c>
    </row>
    <row r="121" spans="1:10" x14ac:dyDescent="0.3">
      <c r="A121" s="52" t="s">
        <v>507</v>
      </c>
      <c r="B121" s="52" t="s">
        <v>705</v>
      </c>
      <c r="C121" s="46" t="s">
        <v>706</v>
      </c>
      <c r="D121" s="49" t="s">
        <v>226</v>
      </c>
      <c r="E121" s="49" t="s">
        <v>108</v>
      </c>
      <c r="F121" s="46">
        <v>19124</v>
      </c>
      <c r="G121" s="46" t="s">
        <v>707</v>
      </c>
      <c r="I121" s="48" t="s">
        <v>708</v>
      </c>
      <c r="J121" s="52" t="s">
        <v>302</v>
      </c>
    </row>
    <row r="122" spans="1:10" x14ac:dyDescent="0.3">
      <c r="A122" s="52" t="s">
        <v>507</v>
      </c>
      <c r="B122" s="46" t="s">
        <v>709</v>
      </c>
      <c r="C122" s="46" t="s">
        <v>710</v>
      </c>
      <c r="D122" s="49"/>
      <c r="E122" s="49" t="s">
        <v>108</v>
      </c>
      <c r="F122" s="46">
        <v>19104</v>
      </c>
      <c r="G122" s="46" t="s">
        <v>711</v>
      </c>
      <c r="I122" s="48" t="s">
        <v>712</v>
      </c>
      <c r="J122" s="52" t="s">
        <v>302</v>
      </c>
    </row>
    <row r="123" spans="1:10" x14ac:dyDescent="0.3">
      <c r="A123" s="52" t="s">
        <v>507</v>
      </c>
      <c r="B123" s="52" t="s">
        <v>713</v>
      </c>
      <c r="C123" s="46" t="s">
        <v>714</v>
      </c>
      <c r="D123" s="49" t="s">
        <v>226</v>
      </c>
      <c r="E123" s="49" t="s">
        <v>108</v>
      </c>
      <c r="F123" s="46">
        <v>19116</v>
      </c>
      <c r="G123" s="46" t="s">
        <v>715</v>
      </c>
      <c r="I123" s="48" t="s">
        <v>716</v>
      </c>
      <c r="J123" s="52" t="s">
        <v>302</v>
      </c>
    </row>
    <row r="124" spans="1:10" x14ac:dyDescent="0.3">
      <c r="A124" s="46" t="s">
        <v>507</v>
      </c>
      <c r="B124" s="46" t="s">
        <v>717</v>
      </c>
      <c r="C124" s="46" t="s">
        <v>718</v>
      </c>
      <c r="D124" s="49" t="s">
        <v>226</v>
      </c>
      <c r="E124" s="49" t="s">
        <v>108</v>
      </c>
      <c r="F124" s="46">
        <v>19130</v>
      </c>
      <c r="G124" s="46" t="s">
        <v>719</v>
      </c>
      <c r="I124" s="48" t="s">
        <v>720</v>
      </c>
      <c r="J124" s="46" t="s">
        <v>302</v>
      </c>
    </row>
    <row r="125" spans="1:10" x14ac:dyDescent="0.3">
      <c r="A125" s="46" t="s">
        <v>507</v>
      </c>
      <c r="B125" s="46" t="s">
        <v>721</v>
      </c>
      <c r="C125" s="46" t="s">
        <v>722</v>
      </c>
      <c r="D125" s="49" t="s">
        <v>226</v>
      </c>
      <c r="E125" s="49" t="s">
        <v>108</v>
      </c>
      <c r="F125" s="46">
        <v>19122</v>
      </c>
      <c r="G125" s="46" t="s">
        <v>723</v>
      </c>
      <c r="I125" s="51" t="s">
        <v>324</v>
      </c>
      <c r="J125" s="46" t="s">
        <v>302</v>
      </c>
    </row>
    <row r="126" spans="1:10" x14ac:dyDescent="0.3">
      <c r="A126" s="46" t="s">
        <v>536</v>
      </c>
      <c r="B126" s="46" t="s">
        <v>724</v>
      </c>
      <c r="C126" s="46" t="s">
        <v>436</v>
      </c>
      <c r="E126" s="49" t="s">
        <v>108</v>
      </c>
      <c r="F126" s="46">
        <v>19107</v>
      </c>
      <c r="G126" s="46" t="s">
        <v>437</v>
      </c>
      <c r="H126" s="46" t="s">
        <v>319</v>
      </c>
      <c r="I126" s="48" t="s">
        <v>538</v>
      </c>
      <c r="J126" s="46" t="s">
        <v>302</v>
      </c>
    </row>
    <row r="127" spans="1:10" x14ac:dyDescent="0.3">
      <c r="A127" s="46" t="s">
        <v>507</v>
      </c>
      <c r="B127" s="46" t="s">
        <v>725</v>
      </c>
      <c r="C127" s="46" t="s">
        <v>726</v>
      </c>
      <c r="D127" s="49" t="s">
        <v>226</v>
      </c>
      <c r="E127" s="49" t="s">
        <v>108</v>
      </c>
      <c r="F127" s="46">
        <v>19125</v>
      </c>
      <c r="G127" s="46" t="s">
        <v>727</v>
      </c>
      <c r="I127" s="57" t="s">
        <v>324</v>
      </c>
      <c r="J127" s="46" t="s">
        <v>302</v>
      </c>
    </row>
    <row r="128" spans="1:10" x14ac:dyDescent="0.3">
      <c r="A128" s="52" t="s">
        <v>507</v>
      </c>
      <c r="B128" s="52" t="s">
        <v>728</v>
      </c>
      <c r="C128" s="46" t="s">
        <v>729</v>
      </c>
      <c r="D128" s="49" t="s">
        <v>226</v>
      </c>
      <c r="E128" s="49" t="s">
        <v>108</v>
      </c>
      <c r="F128" s="46">
        <v>19131</v>
      </c>
      <c r="G128" s="46" t="s">
        <v>730</v>
      </c>
      <c r="I128" s="48" t="s">
        <v>731</v>
      </c>
      <c r="J128" s="52" t="s">
        <v>302</v>
      </c>
    </row>
    <row r="129" spans="1:10" x14ac:dyDescent="0.3">
      <c r="A129" s="52" t="s">
        <v>507</v>
      </c>
      <c r="B129" s="52" t="s">
        <v>732</v>
      </c>
      <c r="C129" s="46" t="s">
        <v>684</v>
      </c>
      <c r="D129" s="49" t="s">
        <v>226</v>
      </c>
      <c r="E129" s="49" t="s">
        <v>108</v>
      </c>
      <c r="F129" s="46">
        <v>19149</v>
      </c>
      <c r="G129" s="46" t="s">
        <v>733</v>
      </c>
      <c r="I129" s="48" t="s">
        <v>734</v>
      </c>
      <c r="J129" s="52" t="s">
        <v>302</v>
      </c>
    </row>
    <row r="130" spans="1:10" x14ac:dyDescent="0.3">
      <c r="A130" s="52" t="s">
        <v>507</v>
      </c>
      <c r="B130" s="52" t="s">
        <v>735</v>
      </c>
      <c r="C130" s="46" t="s">
        <v>736</v>
      </c>
      <c r="D130" s="49" t="s">
        <v>226</v>
      </c>
      <c r="E130" s="49" t="s">
        <v>108</v>
      </c>
      <c r="F130" s="46">
        <v>19125</v>
      </c>
      <c r="G130" s="46" t="s">
        <v>737</v>
      </c>
      <c r="I130" s="51" t="s">
        <v>324</v>
      </c>
      <c r="J130" s="52" t="s">
        <v>302</v>
      </c>
    </row>
    <row r="131" spans="1:10" x14ac:dyDescent="0.3">
      <c r="A131" s="52" t="s">
        <v>507</v>
      </c>
      <c r="B131" s="52" t="s">
        <v>738</v>
      </c>
      <c r="C131" s="46" t="s">
        <v>739</v>
      </c>
      <c r="D131" s="49" t="s">
        <v>226</v>
      </c>
      <c r="E131" s="49" t="s">
        <v>108</v>
      </c>
      <c r="F131" s="46">
        <v>19132</v>
      </c>
      <c r="G131" s="46" t="s">
        <v>740</v>
      </c>
      <c r="I131" s="48" t="s">
        <v>741</v>
      </c>
      <c r="J131" s="52" t="s">
        <v>302</v>
      </c>
    </row>
    <row r="132" spans="1:10" x14ac:dyDescent="0.3">
      <c r="A132" s="46" t="s">
        <v>507</v>
      </c>
      <c r="B132" s="46" t="s">
        <v>742</v>
      </c>
      <c r="C132" s="46" t="s">
        <v>743</v>
      </c>
      <c r="D132" s="49" t="s">
        <v>226</v>
      </c>
      <c r="E132" s="49" t="s">
        <v>108</v>
      </c>
      <c r="F132" s="46">
        <v>19120</v>
      </c>
      <c r="G132" s="46" t="s">
        <v>744</v>
      </c>
      <c r="I132" s="51" t="s">
        <v>324</v>
      </c>
      <c r="J132" s="46" t="s">
        <v>302</v>
      </c>
    </row>
    <row r="133" spans="1:10" x14ac:dyDescent="0.3">
      <c r="A133" s="46" t="s">
        <v>507</v>
      </c>
      <c r="B133" s="46" t="s">
        <v>745</v>
      </c>
      <c r="C133" s="46" t="s">
        <v>746</v>
      </c>
      <c r="D133" s="49" t="s">
        <v>226</v>
      </c>
      <c r="E133" s="49" t="s">
        <v>108</v>
      </c>
      <c r="F133" s="46">
        <v>19124</v>
      </c>
      <c r="G133" s="46" t="s">
        <v>747</v>
      </c>
      <c r="H133" s="46" t="s">
        <v>319</v>
      </c>
      <c r="I133" s="48" t="s">
        <v>748</v>
      </c>
      <c r="J133" s="46" t="s">
        <v>302</v>
      </c>
    </row>
    <row r="134" spans="1:10" x14ac:dyDescent="0.3">
      <c r="A134" s="46" t="s">
        <v>507</v>
      </c>
      <c r="B134" s="52" t="s">
        <v>749</v>
      </c>
      <c r="C134" s="46" t="s">
        <v>750</v>
      </c>
      <c r="D134" s="49" t="s">
        <v>226</v>
      </c>
      <c r="E134" s="49" t="s">
        <v>108</v>
      </c>
      <c r="F134" s="46">
        <v>19142</v>
      </c>
      <c r="G134" s="46" t="s">
        <v>751</v>
      </c>
      <c r="I134" s="48" t="s">
        <v>752</v>
      </c>
      <c r="J134" s="46" t="s">
        <v>302</v>
      </c>
    </row>
    <row r="135" spans="1:10" x14ac:dyDescent="0.3">
      <c r="A135" s="52" t="s">
        <v>507</v>
      </c>
      <c r="B135" s="52" t="s">
        <v>753</v>
      </c>
      <c r="C135" s="46" t="s">
        <v>754</v>
      </c>
      <c r="D135" s="49" t="s">
        <v>226</v>
      </c>
      <c r="E135" s="49" t="s">
        <v>108</v>
      </c>
      <c r="F135" s="46">
        <v>19130</v>
      </c>
      <c r="G135" s="46" t="s">
        <v>755</v>
      </c>
      <c r="I135" s="54" t="s">
        <v>324</v>
      </c>
      <c r="J135" s="52" t="s">
        <v>302</v>
      </c>
    </row>
    <row r="136" spans="1:10" x14ac:dyDescent="0.3">
      <c r="A136" s="46" t="s">
        <v>507</v>
      </c>
      <c r="B136" s="46" t="s">
        <v>756</v>
      </c>
      <c r="C136" s="46" t="s">
        <v>757</v>
      </c>
      <c r="D136" s="49" t="s">
        <v>226</v>
      </c>
      <c r="E136" s="49" t="s">
        <v>108</v>
      </c>
      <c r="F136" s="46">
        <v>19124</v>
      </c>
      <c r="G136" s="46" t="s">
        <v>758</v>
      </c>
      <c r="I136" s="48" t="s">
        <v>759</v>
      </c>
      <c r="J136" s="46" t="s">
        <v>302</v>
      </c>
    </row>
    <row r="137" spans="1:10" x14ac:dyDescent="0.3">
      <c r="A137" s="46" t="s">
        <v>760</v>
      </c>
      <c r="B137" s="46" t="s">
        <v>761</v>
      </c>
      <c r="C137" s="46" t="s">
        <v>762</v>
      </c>
      <c r="D137" s="49" t="s">
        <v>763</v>
      </c>
      <c r="E137" s="49" t="s">
        <v>510</v>
      </c>
      <c r="F137" s="46">
        <v>18901</v>
      </c>
      <c r="G137" s="46" t="s">
        <v>764</v>
      </c>
      <c r="I137" s="48" t="s">
        <v>765</v>
      </c>
      <c r="J137" s="46" t="s">
        <v>211</v>
      </c>
    </row>
    <row r="138" spans="1:10" x14ac:dyDescent="0.3">
      <c r="A138" s="46" t="s">
        <v>760</v>
      </c>
      <c r="B138" s="46" t="s">
        <v>508</v>
      </c>
      <c r="C138" s="46" t="s">
        <v>766</v>
      </c>
      <c r="D138" s="46" t="s">
        <v>767</v>
      </c>
      <c r="E138" s="46" t="s">
        <v>215</v>
      </c>
      <c r="F138" s="52">
        <v>18974</v>
      </c>
      <c r="G138" s="52" t="s">
        <v>768</v>
      </c>
      <c r="H138" s="52"/>
      <c r="I138" s="48" t="s">
        <v>769</v>
      </c>
      <c r="J138" s="46" t="s">
        <v>211</v>
      </c>
    </row>
    <row r="139" spans="1:10" x14ac:dyDescent="0.3">
      <c r="A139" s="46" t="s">
        <v>760</v>
      </c>
      <c r="B139" s="46" t="s">
        <v>770</v>
      </c>
      <c r="C139" s="46" t="s">
        <v>771</v>
      </c>
      <c r="D139" s="49" t="s">
        <v>226</v>
      </c>
      <c r="E139" s="49" t="s">
        <v>529</v>
      </c>
      <c r="F139" s="46">
        <v>19055</v>
      </c>
      <c r="G139" s="46" t="s">
        <v>772</v>
      </c>
      <c r="I139" s="48" t="s">
        <v>773</v>
      </c>
      <c r="J139" s="46" t="s">
        <v>211</v>
      </c>
    </row>
    <row r="140" spans="1:10" x14ac:dyDescent="0.3">
      <c r="A140" s="46" t="s">
        <v>760</v>
      </c>
      <c r="B140" s="46" t="s">
        <v>774</v>
      </c>
      <c r="C140" s="46" t="s">
        <v>771</v>
      </c>
      <c r="D140" s="49" t="s">
        <v>226</v>
      </c>
      <c r="E140" s="49" t="s">
        <v>529</v>
      </c>
      <c r="F140" s="46">
        <v>19055</v>
      </c>
      <c r="G140" s="46" t="s">
        <v>772</v>
      </c>
      <c r="I140" s="48" t="s">
        <v>775</v>
      </c>
      <c r="J140" s="46" t="s">
        <v>211</v>
      </c>
    </row>
    <row r="141" spans="1:10" x14ac:dyDescent="0.3">
      <c r="A141" s="46" t="s">
        <v>760</v>
      </c>
      <c r="B141" s="46" t="s">
        <v>776</v>
      </c>
      <c r="C141" s="46" t="s">
        <v>777</v>
      </c>
      <c r="D141" s="49" t="s">
        <v>778</v>
      </c>
      <c r="E141" s="49" t="s">
        <v>373</v>
      </c>
      <c r="F141" s="46">
        <v>19007</v>
      </c>
      <c r="G141" s="46" t="s">
        <v>779</v>
      </c>
      <c r="I141" s="48" t="s">
        <v>780</v>
      </c>
      <c r="J141" s="46" t="s">
        <v>211</v>
      </c>
    </row>
    <row r="142" spans="1:10" x14ac:dyDescent="0.3">
      <c r="A142" s="46" t="s">
        <v>760</v>
      </c>
      <c r="B142" s="46" t="s">
        <v>781</v>
      </c>
      <c r="C142" s="46" t="s">
        <v>372</v>
      </c>
      <c r="D142" s="49" t="s">
        <v>226</v>
      </c>
      <c r="E142" s="49" t="s">
        <v>373</v>
      </c>
      <c r="F142" s="46">
        <v>19007</v>
      </c>
      <c r="G142" s="46" t="s">
        <v>374</v>
      </c>
      <c r="I142" s="48" t="s">
        <v>782</v>
      </c>
      <c r="J142" s="46" t="s">
        <v>211</v>
      </c>
    </row>
    <row r="143" spans="1:10" x14ac:dyDescent="0.3">
      <c r="A143" s="46" t="s">
        <v>760</v>
      </c>
      <c r="B143" s="46" t="s">
        <v>783</v>
      </c>
      <c r="C143" s="46" t="s">
        <v>784</v>
      </c>
      <c r="D143" s="49" t="s">
        <v>226</v>
      </c>
      <c r="E143" s="49" t="s">
        <v>74</v>
      </c>
      <c r="F143" s="46">
        <v>19382</v>
      </c>
      <c r="G143" s="46" t="s">
        <v>785</v>
      </c>
      <c r="I143" s="48" t="s">
        <v>786</v>
      </c>
      <c r="J143" s="46" t="s">
        <v>235</v>
      </c>
    </row>
    <row r="144" spans="1:10" x14ac:dyDescent="0.3">
      <c r="A144" s="46" t="s">
        <v>760</v>
      </c>
      <c r="B144" s="46" t="s">
        <v>787</v>
      </c>
      <c r="C144" s="46" t="s">
        <v>788</v>
      </c>
      <c r="D144" s="49" t="s">
        <v>226</v>
      </c>
      <c r="E144" s="49" t="s">
        <v>547</v>
      </c>
      <c r="F144" s="46">
        <v>19320</v>
      </c>
      <c r="G144" s="46" t="s">
        <v>789</v>
      </c>
      <c r="I144" s="48" t="s">
        <v>790</v>
      </c>
      <c r="J144" s="46" t="s">
        <v>235</v>
      </c>
    </row>
    <row r="145" spans="1:10" ht="15" customHeight="1" x14ac:dyDescent="0.3">
      <c r="A145" s="46" t="s">
        <v>760</v>
      </c>
      <c r="B145" s="46" t="s">
        <v>791</v>
      </c>
      <c r="C145" s="46" t="s">
        <v>792</v>
      </c>
      <c r="E145" s="46" t="s">
        <v>547</v>
      </c>
      <c r="F145" s="46">
        <v>19320</v>
      </c>
      <c r="G145" s="46" t="s">
        <v>793</v>
      </c>
      <c r="H145" s="46" t="s">
        <v>794</v>
      </c>
      <c r="I145" s="48" t="s">
        <v>795</v>
      </c>
      <c r="J145" s="46" t="s">
        <v>235</v>
      </c>
    </row>
    <row r="146" spans="1:10" ht="15" customHeight="1" x14ac:dyDescent="0.3">
      <c r="A146" s="46" t="s">
        <v>796</v>
      </c>
      <c r="B146" s="46" t="s">
        <v>797</v>
      </c>
      <c r="C146" s="46" t="s">
        <v>798</v>
      </c>
      <c r="D146" s="49" t="s">
        <v>226</v>
      </c>
      <c r="E146" s="49" t="s">
        <v>249</v>
      </c>
      <c r="F146" s="46">
        <v>19341</v>
      </c>
      <c r="G146" s="46" t="s">
        <v>799</v>
      </c>
      <c r="H146" s="58"/>
      <c r="I146" s="48" t="s">
        <v>800</v>
      </c>
      <c r="J146" s="46" t="s">
        <v>235</v>
      </c>
    </row>
    <row r="147" spans="1:10" x14ac:dyDescent="0.3">
      <c r="A147" s="46" t="s">
        <v>760</v>
      </c>
      <c r="B147" s="46" t="s">
        <v>801</v>
      </c>
      <c r="C147" s="46" t="s">
        <v>377</v>
      </c>
      <c r="D147" s="49" t="s">
        <v>226</v>
      </c>
      <c r="E147" s="49" t="s">
        <v>378</v>
      </c>
      <c r="F147" s="46">
        <v>19372</v>
      </c>
      <c r="G147" s="46" t="s">
        <v>379</v>
      </c>
      <c r="I147" s="48" t="s">
        <v>782</v>
      </c>
      <c r="J147" s="46" t="s">
        <v>235</v>
      </c>
    </row>
    <row r="148" spans="1:10" x14ac:dyDescent="0.3">
      <c r="A148" s="46" t="s">
        <v>760</v>
      </c>
      <c r="B148" s="46" t="s">
        <v>802</v>
      </c>
      <c r="C148" s="46" t="s">
        <v>803</v>
      </c>
      <c r="D148" s="49" t="s">
        <v>226</v>
      </c>
      <c r="E148" s="49" t="s">
        <v>74</v>
      </c>
      <c r="F148" s="46">
        <v>19380</v>
      </c>
      <c r="G148" s="46" t="s">
        <v>804</v>
      </c>
      <c r="I148" s="48" t="s">
        <v>805</v>
      </c>
      <c r="J148" s="46" t="s">
        <v>235</v>
      </c>
    </row>
    <row r="149" spans="1:10" x14ac:dyDescent="0.3">
      <c r="A149" s="46" t="s">
        <v>760</v>
      </c>
      <c r="B149" s="46" t="s">
        <v>806</v>
      </c>
      <c r="C149" s="46" t="s">
        <v>807</v>
      </c>
      <c r="D149" s="49" t="s">
        <v>226</v>
      </c>
      <c r="E149" s="49" t="s">
        <v>244</v>
      </c>
      <c r="F149" s="46">
        <v>19460</v>
      </c>
      <c r="G149" s="46" t="s">
        <v>808</v>
      </c>
      <c r="I149" s="48" t="s">
        <v>809</v>
      </c>
      <c r="J149" s="46" t="s">
        <v>235</v>
      </c>
    </row>
    <row r="150" spans="1:10" x14ac:dyDescent="0.3">
      <c r="A150" s="46" t="s">
        <v>760</v>
      </c>
      <c r="B150" s="46" t="s">
        <v>810</v>
      </c>
      <c r="C150" s="46" t="s">
        <v>295</v>
      </c>
      <c r="D150" s="49" t="s">
        <v>811</v>
      </c>
      <c r="E150" s="49" t="s">
        <v>76</v>
      </c>
      <c r="F150" s="46">
        <v>19401</v>
      </c>
      <c r="G150" s="46" t="s">
        <v>812</v>
      </c>
      <c r="I150" s="48" t="s">
        <v>813</v>
      </c>
      <c r="J150" s="46" t="s">
        <v>259</v>
      </c>
    </row>
    <row r="151" spans="1:10" x14ac:dyDescent="0.3">
      <c r="A151" s="46" t="s">
        <v>760</v>
      </c>
      <c r="B151" s="46" t="s">
        <v>814</v>
      </c>
      <c r="C151" s="46" t="s">
        <v>815</v>
      </c>
      <c r="D151" s="49"/>
      <c r="E151" s="49" t="s">
        <v>256</v>
      </c>
      <c r="F151" s="46">
        <v>19034</v>
      </c>
      <c r="G151" s="46" t="s">
        <v>816</v>
      </c>
      <c r="I151" s="48" t="s">
        <v>817</v>
      </c>
      <c r="J151" s="46" t="s">
        <v>259</v>
      </c>
    </row>
    <row r="152" spans="1:10" x14ac:dyDescent="0.3">
      <c r="A152" s="46" t="s">
        <v>760</v>
      </c>
      <c r="B152" s="46" t="s">
        <v>818</v>
      </c>
      <c r="C152" s="46" t="s">
        <v>819</v>
      </c>
      <c r="D152" s="49" t="s">
        <v>226</v>
      </c>
      <c r="E152" s="49" t="s">
        <v>76</v>
      </c>
      <c r="F152" s="46">
        <v>19401</v>
      </c>
      <c r="G152" s="46" t="s">
        <v>820</v>
      </c>
      <c r="I152" s="51" t="s">
        <v>324</v>
      </c>
      <c r="J152" s="46" t="s">
        <v>259</v>
      </c>
    </row>
    <row r="153" spans="1:10" x14ac:dyDescent="0.3">
      <c r="A153" s="46" t="s">
        <v>760</v>
      </c>
      <c r="B153" s="46" t="s">
        <v>821</v>
      </c>
      <c r="C153" s="46" t="s">
        <v>822</v>
      </c>
      <c r="D153" s="49" t="s">
        <v>823</v>
      </c>
      <c r="E153" s="49" t="s">
        <v>76</v>
      </c>
      <c r="F153" s="46">
        <v>19401</v>
      </c>
      <c r="G153" s="46" t="s">
        <v>824</v>
      </c>
      <c r="I153" s="48" t="s">
        <v>825</v>
      </c>
      <c r="J153" s="46" t="s">
        <v>259</v>
      </c>
    </row>
    <row r="154" spans="1:10" x14ac:dyDescent="0.3">
      <c r="A154" s="46" t="s">
        <v>760</v>
      </c>
      <c r="B154" s="46" t="s">
        <v>607</v>
      </c>
      <c r="C154" s="46" t="s">
        <v>826</v>
      </c>
      <c r="D154" s="49" t="s">
        <v>425</v>
      </c>
      <c r="E154" s="49" t="s">
        <v>76</v>
      </c>
      <c r="F154" s="46">
        <v>19401</v>
      </c>
      <c r="G154" s="46" t="s">
        <v>609</v>
      </c>
      <c r="I154" s="48" t="s">
        <v>610</v>
      </c>
      <c r="J154" s="46" t="s">
        <v>259</v>
      </c>
    </row>
    <row r="155" spans="1:10" x14ac:dyDescent="0.3">
      <c r="A155" s="46" t="s">
        <v>760</v>
      </c>
      <c r="B155" s="46" t="s">
        <v>827</v>
      </c>
      <c r="C155" s="46" t="s">
        <v>399</v>
      </c>
      <c r="D155" s="49" t="s">
        <v>226</v>
      </c>
      <c r="E155" s="49" t="s">
        <v>76</v>
      </c>
      <c r="F155" s="46">
        <v>19401</v>
      </c>
      <c r="G155" s="46" t="s">
        <v>400</v>
      </c>
      <c r="I155" s="48" t="s">
        <v>782</v>
      </c>
      <c r="J155" s="46" t="s">
        <v>259</v>
      </c>
    </row>
    <row r="156" spans="1:10" x14ac:dyDescent="0.3">
      <c r="A156" s="46" t="s">
        <v>760</v>
      </c>
      <c r="B156" s="46" t="s">
        <v>827</v>
      </c>
      <c r="C156" s="46" t="s">
        <v>402</v>
      </c>
      <c r="D156" s="49" t="s">
        <v>226</v>
      </c>
      <c r="E156" s="49" t="s">
        <v>403</v>
      </c>
      <c r="F156" s="46">
        <v>19464</v>
      </c>
      <c r="G156" s="46" t="s">
        <v>404</v>
      </c>
      <c r="I156" s="48" t="s">
        <v>782</v>
      </c>
      <c r="J156" s="46" t="s">
        <v>259</v>
      </c>
    </row>
    <row r="157" spans="1:10" x14ac:dyDescent="0.3">
      <c r="A157" s="46" t="s">
        <v>760</v>
      </c>
      <c r="B157" s="46" t="s">
        <v>828</v>
      </c>
      <c r="C157" s="46" t="s">
        <v>829</v>
      </c>
      <c r="D157" s="49" t="s">
        <v>226</v>
      </c>
      <c r="E157" s="49" t="s">
        <v>613</v>
      </c>
      <c r="F157" s="46">
        <v>19468</v>
      </c>
      <c r="G157" s="46" t="s">
        <v>830</v>
      </c>
      <c r="I157" s="48" t="s">
        <v>831</v>
      </c>
      <c r="J157" s="46" t="s">
        <v>259</v>
      </c>
    </row>
    <row r="158" spans="1:10" x14ac:dyDescent="0.3">
      <c r="A158" s="46" t="s">
        <v>760</v>
      </c>
      <c r="B158" s="46" t="s">
        <v>832</v>
      </c>
      <c r="C158" s="46" t="s">
        <v>833</v>
      </c>
      <c r="D158" s="49" t="s">
        <v>226</v>
      </c>
      <c r="E158" s="49" t="s">
        <v>108</v>
      </c>
      <c r="F158" s="46">
        <v>19139</v>
      </c>
      <c r="G158" s="46" t="s">
        <v>834</v>
      </c>
      <c r="I158" s="48" t="s">
        <v>835</v>
      </c>
      <c r="J158" s="46" t="s">
        <v>302</v>
      </c>
    </row>
    <row r="159" spans="1:10" x14ac:dyDescent="0.3">
      <c r="A159" s="46" t="s">
        <v>760</v>
      </c>
      <c r="B159" s="46" t="s">
        <v>836</v>
      </c>
      <c r="C159" s="46" t="s">
        <v>837</v>
      </c>
      <c r="D159" s="49" t="s">
        <v>226</v>
      </c>
      <c r="E159" s="49" t="s">
        <v>108</v>
      </c>
      <c r="F159" s="46">
        <v>19130</v>
      </c>
      <c r="G159" s="46" t="s">
        <v>838</v>
      </c>
      <c r="I159" s="48" t="s">
        <v>839</v>
      </c>
      <c r="J159" s="46" t="s">
        <v>302</v>
      </c>
    </row>
    <row r="160" spans="1:10" x14ac:dyDescent="0.3">
      <c r="A160" s="46" t="s">
        <v>796</v>
      </c>
      <c r="B160" s="46" t="s">
        <v>840</v>
      </c>
      <c r="C160" s="46" t="s">
        <v>841</v>
      </c>
      <c r="D160" s="49" t="s">
        <v>226</v>
      </c>
      <c r="E160" s="49" t="s">
        <v>108</v>
      </c>
      <c r="F160" s="46">
        <v>19107</v>
      </c>
      <c r="G160" s="46" t="s">
        <v>842</v>
      </c>
      <c r="I160" s="48" t="s">
        <v>843</v>
      </c>
      <c r="J160" s="46" t="s">
        <v>302</v>
      </c>
    </row>
    <row r="161" spans="1:10" x14ac:dyDescent="0.3">
      <c r="A161" s="46" t="s">
        <v>760</v>
      </c>
      <c r="B161" s="46" t="s">
        <v>844</v>
      </c>
      <c r="C161" s="46" t="s">
        <v>637</v>
      </c>
      <c r="D161" s="49" t="s">
        <v>845</v>
      </c>
      <c r="E161" s="49" t="s">
        <v>108</v>
      </c>
      <c r="F161" s="46">
        <v>19103</v>
      </c>
      <c r="G161" s="46" t="s">
        <v>639</v>
      </c>
      <c r="I161" s="48" t="s">
        <v>846</v>
      </c>
      <c r="J161" s="46" t="s">
        <v>302</v>
      </c>
    </row>
    <row r="162" spans="1:10" x14ac:dyDescent="0.3">
      <c r="A162" s="46" t="s">
        <v>760</v>
      </c>
      <c r="B162" s="46" t="s">
        <v>847</v>
      </c>
      <c r="C162" s="46" t="s">
        <v>848</v>
      </c>
      <c r="D162" s="49" t="s">
        <v>226</v>
      </c>
      <c r="E162" s="49" t="s">
        <v>108</v>
      </c>
      <c r="F162" s="46">
        <v>19144</v>
      </c>
      <c r="G162" s="46" t="s">
        <v>849</v>
      </c>
      <c r="I162" s="48" t="s">
        <v>850</v>
      </c>
      <c r="J162" s="46" t="s">
        <v>302</v>
      </c>
    </row>
    <row r="163" spans="1:10" x14ac:dyDescent="0.3">
      <c r="A163" s="46" t="s">
        <v>760</v>
      </c>
      <c r="B163" s="52" t="s">
        <v>851</v>
      </c>
      <c r="C163" s="46" t="s">
        <v>852</v>
      </c>
      <c r="D163" s="49" t="s">
        <v>853</v>
      </c>
      <c r="E163" s="49" t="s">
        <v>108</v>
      </c>
      <c r="F163" s="46">
        <v>19107</v>
      </c>
      <c r="G163" s="46" t="s">
        <v>854</v>
      </c>
      <c r="I163" s="48" t="s">
        <v>855</v>
      </c>
      <c r="J163" s="46" t="s">
        <v>302</v>
      </c>
    </row>
    <row r="164" spans="1:10" x14ac:dyDescent="0.3">
      <c r="A164" s="46" t="s">
        <v>760</v>
      </c>
      <c r="B164" s="46" t="s">
        <v>856</v>
      </c>
      <c r="C164" s="46" t="s">
        <v>857</v>
      </c>
      <c r="D164" s="49" t="s">
        <v>348</v>
      </c>
      <c r="E164" s="49" t="s">
        <v>108</v>
      </c>
      <c r="F164" s="46">
        <v>19140</v>
      </c>
      <c r="G164" s="46" t="s">
        <v>858</v>
      </c>
      <c r="H164" s="46" t="s">
        <v>319</v>
      </c>
      <c r="I164" s="48" t="s">
        <v>859</v>
      </c>
      <c r="J164" s="46" t="s">
        <v>302</v>
      </c>
    </row>
    <row r="165" spans="1:10" x14ac:dyDescent="0.3">
      <c r="A165" s="46" t="s">
        <v>760</v>
      </c>
      <c r="B165" s="46" t="s">
        <v>860</v>
      </c>
      <c r="C165" s="46" t="s">
        <v>861</v>
      </c>
      <c r="D165" s="49" t="s">
        <v>226</v>
      </c>
      <c r="E165" s="49" t="s">
        <v>108</v>
      </c>
      <c r="F165" s="46">
        <v>19133</v>
      </c>
      <c r="G165" s="46" t="s">
        <v>862</v>
      </c>
      <c r="I165" s="48" t="s">
        <v>863</v>
      </c>
      <c r="J165" s="46" t="s">
        <v>302</v>
      </c>
    </row>
    <row r="166" spans="1:10" x14ac:dyDescent="0.3">
      <c r="A166" s="46" t="s">
        <v>760</v>
      </c>
      <c r="B166" s="46" t="s">
        <v>864</v>
      </c>
      <c r="C166" s="46" t="s">
        <v>865</v>
      </c>
      <c r="D166" s="49" t="s">
        <v>226</v>
      </c>
      <c r="E166" s="49" t="s">
        <v>108</v>
      </c>
      <c r="F166" s="46">
        <v>19144</v>
      </c>
      <c r="G166" s="46" t="s">
        <v>866</v>
      </c>
      <c r="I166" s="48" t="s">
        <v>867</v>
      </c>
      <c r="J166" s="46" t="s">
        <v>302</v>
      </c>
    </row>
    <row r="167" spans="1:10" x14ac:dyDescent="0.3">
      <c r="A167" s="46" t="s">
        <v>760</v>
      </c>
      <c r="B167" s="46" t="s">
        <v>868</v>
      </c>
      <c r="C167" s="46" t="s">
        <v>356</v>
      </c>
      <c r="D167" s="49" t="s">
        <v>226</v>
      </c>
      <c r="E167" s="49" t="s">
        <v>108</v>
      </c>
      <c r="F167" s="46">
        <v>19139</v>
      </c>
      <c r="G167" s="46" t="s">
        <v>869</v>
      </c>
      <c r="I167" s="48" t="s">
        <v>870</v>
      </c>
      <c r="J167" s="46" t="s">
        <v>302</v>
      </c>
    </row>
    <row r="168" spans="1:10" x14ac:dyDescent="0.3">
      <c r="A168" s="46" t="s">
        <v>760</v>
      </c>
      <c r="B168" s="46" t="s">
        <v>871</v>
      </c>
      <c r="C168" s="46" t="s">
        <v>872</v>
      </c>
      <c r="D168" s="49" t="s">
        <v>226</v>
      </c>
      <c r="E168" s="49" t="s">
        <v>108</v>
      </c>
      <c r="F168" s="46">
        <v>19124</v>
      </c>
      <c r="G168" s="46" t="s">
        <v>873</v>
      </c>
      <c r="I168" s="48" t="s">
        <v>874</v>
      </c>
      <c r="J168" s="46" t="s">
        <v>302</v>
      </c>
    </row>
    <row r="169" spans="1:10" x14ac:dyDescent="0.3">
      <c r="A169" s="46" t="s">
        <v>760</v>
      </c>
      <c r="B169" s="46" t="s">
        <v>875</v>
      </c>
      <c r="C169" s="46" t="s">
        <v>857</v>
      </c>
      <c r="D169" s="49" t="s">
        <v>348</v>
      </c>
      <c r="E169" s="49" t="s">
        <v>108</v>
      </c>
      <c r="F169" s="46">
        <v>19103</v>
      </c>
      <c r="G169" s="46" t="s">
        <v>876</v>
      </c>
      <c r="I169" s="48" t="s">
        <v>877</v>
      </c>
      <c r="J169" s="46" t="s">
        <v>302</v>
      </c>
    </row>
    <row r="170" spans="1:10" x14ac:dyDescent="0.3">
      <c r="A170" s="46" t="s">
        <v>760</v>
      </c>
      <c r="B170" s="46" t="s">
        <v>878</v>
      </c>
      <c r="C170" s="46" t="s">
        <v>347</v>
      </c>
      <c r="D170" s="49"/>
      <c r="E170" s="49" t="s">
        <v>108</v>
      </c>
      <c r="F170" s="46">
        <v>19103</v>
      </c>
      <c r="G170" s="46" t="s">
        <v>879</v>
      </c>
      <c r="I170" s="48" t="s">
        <v>880</v>
      </c>
      <c r="J170" s="46" t="s">
        <v>302</v>
      </c>
    </row>
    <row r="171" spans="1:10" x14ac:dyDescent="0.3">
      <c r="A171" s="46" t="s">
        <v>760</v>
      </c>
      <c r="B171" s="46" t="s">
        <v>881</v>
      </c>
      <c r="C171" s="46" t="s">
        <v>882</v>
      </c>
      <c r="D171" s="49" t="s">
        <v>226</v>
      </c>
      <c r="E171" s="49" t="s">
        <v>108</v>
      </c>
      <c r="F171" s="46">
        <v>19122</v>
      </c>
      <c r="G171" s="46" t="s">
        <v>883</v>
      </c>
      <c r="I171" s="48" t="s">
        <v>884</v>
      </c>
      <c r="J171" s="46" t="s">
        <v>302</v>
      </c>
    </row>
    <row r="172" spans="1:10" x14ac:dyDescent="0.3">
      <c r="A172" s="46" t="s">
        <v>760</v>
      </c>
      <c r="B172" s="46" t="s">
        <v>885</v>
      </c>
      <c r="C172" s="46" t="s">
        <v>886</v>
      </c>
      <c r="D172" s="49" t="s">
        <v>226</v>
      </c>
      <c r="E172" s="49" t="s">
        <v>108</v>
      </c>
      <c r="F172" s="46">
        <v>19104</v>
      </c>
      <c r="G172" s="46" t="s">
        <v>887</v>
      </c>
      <c r="I172" s="48" t="s">
        <v>888</v>
      </c>
      <c r="J172" s="46" t="s">
        <v>302</v>
      </c>
    </row>
    <row r="173" spans="1:10" x14ac:dyDescent="0.3">
      <c r="A173" s="46" t="s">
        <v>760</v>
      </c>
      <c r="B173" s="46" t="s">
        <v>889</v>
      </c>
      <c r="C173" s="46" t="s">
        <v>890</v>
      </c>
      <c r="D173" s="49" t="s">
        <v>891</v>
      </c>
      <c r="E173" s="49" t="s">
        <v>108</v>
      </c>
      <c r="F173" s="46">
        <v>19102</v>
      </c>
      <c r="G173" s="46" t="s">
        <v>892</v>
      </c>
      <c r="I173" s="48" t="s">
        <v>893</v>
      </c>
      <c r="J173" s="46" t="s">
        <v>302</v>
      </c>
    </row>
    <row r="174" spans="1:10" x14ac:dyDescent="0.3">
      <c r="A174" s="46" t="s">
        <v>760</v>
      </c>
      <c r="B174" s="46" t="s">
        <v>894</v>
      </c>
      <c r="C174" s="46" t="s">
        <v>895</v>
      </c>
      <c r="D174" s="49" t="s">
        <v>226</v>
      </c>
      <c r="E174" s="49" t="s">
        <v>108</v>
      </c>
      <c r="F174" s="46">
        <v>19132</v>
      </c>
      <c r="G174" s="46" t="s">
        <v>896</v>
      </c>
      <c r="I174" s="53" t="s">
        <v>897</v>
      </c>
      <c r="J174" s="46" t="s">
        <v>302</v>
      </c>
    </row>
    <row r="175" spans="1:10" x14ac:dyDescent="0.3">
      <c r="A175" s="46" t="s">
        <v>760</v>
      </c>
      <c r="B175" s="46" t="s">
        <v>898</v>
      </c>
      <c r="C175" s="46" t="s">
        <v>436</v>
      </c>
      <c r="D175" s="49" t="s">
        <v>226</v>
      </c>
      <c r="E175" s="49" t="s">
        <v>108</v>
      </c>
      <c r="F175" s="46">
        <v>19107</v>
      </c>
      <c r="G175" s="46" t="s">
        <v>437</v>
      </c>
      <c r="I175" s="48" t="s">
        <v>782</v>
      </c>
      <c r="J175" s="46" t="s">
        <v>302</v>
      </c>
    </row>
    <row r="176" spans="1:10" x14ac:dyDescent="0.3">
      <c r="A176" s="46" t="s">
        <v>760</v>
      </c>
      <c r="B176" s="46" t="s">
        <v>899</v>
      </c>
      <c r="C176" s="46" t="s">
        <v>900</v>
      </c>
      <c r="D176" s="49" t="s">
        <v>226</v>
      </c>
      <c r="E176" s="49" t="s">
        <v>108</v>
      </c>
      <c r="F176" s="46">
        <v>19104</v>
      </c>
      <c r="G176" s="46" t="s">
        <v>901</v>
      </c>
      <c r="I176" s="48" t="s">
        <v>902</v>
      </c>
      <c r="J176" s="46" t="s">
        <v>302</v>
      </c>
    </row>
    <row r="177" spans="1:10" x14ac:dyDescent="0.3">
      <c r="A177" s="46" t="s">
        <v>760</v>
      </c>
      <c r="B177" s="46" t="s">
        <v>903</v>
      </c>
      <c r="C177" s="46" t="s">
        <v>904</v>
      </c>
      <c r="D177" s="49" t="s">
        <v>226</v>
      </c>
      <c r="E177" s="49" t="s">
        <v>108</v>
      </c>
      <c r="F177" s="46">
        <v>19121</v>
      </c>
      <c r="G177" s="46" t="s">
        <v>905</v>
      </c>
      <c r="I177" s="48" t="s">
        <v>906</v>
      </c>
      <c r="J177" s="46" t="s">
        <v>302</v>
      </c>
    </row>
    <row r="178" spans="1:10" x14ac:dyDescent="0.3">
      <c r="A178" s="46" t="s">
        <v>760</v>
      </c>
      <c r="B178" s="46" t="s">
        <v>907</v>
      </c>
      <c r="C178" s="46" t="s">
        <v>852</v>
      </c>
      <c r="D178" s="49" t="s">
        <v>853</v>
      </c>
      <c r="E178" s="49" t="s">
        <v>108</v>
      </c>
      <c r="F178" s="46">
        <v>19107</v>
      </c>
      <c r="G178" s="46" t="s">
        <v>908</v>
      </c>
      <c r="I178" s="48" t="s">
        <v>909</v>
      </c>
      <c r="J178" s="46" t="s">
        <v>302</v>
      </c>
    </row>
    <row r="179" spans="1:10" x14ac:dyDescent="0.3">
      <c r="A179" s="46" t="s">
        <v>760</v>
      </c>
      <c r="B179" s="46" t="s">
        <v>910</v>
      </c>
      <c r="C179" s="46" t="s">
        <v>911</v>
      </c>
      <c r="D179" s="49" t="s">
        <v>226</v>
      </c>
      <c r="E179" s="49" t="s">
        <v>108</v>
      </c>
      <c r="F179" s="46">
        <v>19143</v>
      </c>
      <c r="G179" s="46" t="s">
        <v>912</v>
      </c>
      <c r="I179" s="48" t="s">
        <v>913</v>
      </c>
      <c r="J179" s="46" t="s">
        <v>302</v>
      </c>
    </row>
    <row r="180" spans="1:10" x14ac:dyDescent="0.3">
      <c r="A180" s="46" t="s">
        <v>760</v>
      </c>
      <c r="B180" s="46" t="s">
        <v>914</v>
      </c>
      <c r="C180" s="46" t="s">
        <v>915</v>
      </c>
      <c r="D180" s="49" t="s">
        <v>226</v>
      </c>
      <c r="E180" s="49" t="s">
        <v>108</v>
      </c>
      <c r="F180" s="46">
        <v>19130</v>
      </c>
      <c r="G180" s="46" t="s">
        <v>916</v>
      </c>
      <c r="I180" s="48" t="s">
        <v>917</v>
      </c>
      <c r="J180" s="46" t="s">
        <v>302</v>
      </c>
    </row>
    <row r="181" spans="1:10" x14ac:dyDescent="0.3">
      <c r="A181" s="46" t="s">
        <v>760</v>
      </c>
      <c r="B181" s="46" t="s">
        <v>918</v>
      </c>
      <c r="C181" s="46" t="s">
        <v>919</v>
      </c>
      <c r="D181" s="49" t="s">
        <v>226</v>
      </c>
      <c r="E181" s="49" t="s">
        <v>108</v>
      </c>
      <c r="F181" s="46">
        <v>19124</v>
      </c>
      <c r="G181" s="46" t="s">
        <v>920</v>
      </c>
      <c r="I181" s="48" t="s">
        <v>921</v>
      </c>
      <c r="J181" s="46" t="s">
        <v>302</v>
      </c>
    </row>
    <row r="182" spans="1:10" x14ac:dyDescent="0.3">
      <c r="A182" s="46" t="s">
        <v>760</v>
      </c>
      <c r="B182" s="46" t="s">
        <v>922</v>
      </c>
      <c r="C182" s="46" t="s">
        <v>923</v>
      </c>
      <c r="D182" s="49" t="s">
        <v>226</v>
      </c>
      <c r="E182" s="49" t="s">
        <v>108</v>
      </c>
      <c r="F182" s="46">
        <v>19123</v>
      </c>
      <c r="G182" s="46" t="s">
        <v>924</v>
      </c>
      <c r="I182" s="48" t="s">
        <v>925</v>
      </c>
      <c r="J182" s="46" t="s">
        <v>302</v>
      </c>
    </row>
    <row r="183" spans="1:10" x14ac:dyDescent="0.3">
      <c r="A183" s="46" t="s">
        <v>760</v>
      </c>
      <c r="B183" s="46" t="s">
        <v>926</v>
      </c>
      <c r="C183" s="46" t="s">
        <v>927</v>
      </c>
      <c r="D183" s="49" t="s">
        <v>763</v>
      </c>
      <c r="E183" s="49" t="s">
        <v>108</v>
      </c>
      <c r="F183" s="46">
        <v>19107</v>
      </c>
      <c r="G183" s="46" t="s">
        <v>928</v>
      </c>
      <c r="I183" s="48" t="s">
        <v>929</v>
      </c>
      <c r="J183" s="46" t="s">
        <v>302</v>
      </c>
    </row>
    <row r="184" spans="1:10" x14ac:dyDescent="0.3">
      <c r="A184" s="46" t="s">
        <v>760</v>
      </c>
      <c r="B184" s="46" t="s">
        <v>930</v>
      </c>
      <c r="C184" s="46" t="s">
        <v>931</v>
      </c>
      <c r="D184" s="49" t="s">
        <v>226</v>
      </c>
      <c r="E184" s="49" t="s">
        <v>108</v>
      </c>
      <c r="F184" s="46">
        <v>19142</v>
      </c>
      <c r="G184" s="46" t="s">
        <v>932</v>
      </c>
      <c r="I184" s="48" t="s">
        <v>933</v>
      </c>
      <c r="J184" s="46" t="s">
        <v>302</v>
      </c>
    </row>
    <row r="185" spans="1:10" x14ac:dyDescent="0.3">
      <c r="A185" s="46" t="s">
        <v>760</v>
      </c>
      <c r="B185" s="46" t="s">
        <v>934</v>
      </c>
      <c r="C185" s="46" t="s">
        <v>935</v>
      </c>
      <c r="D185" s="49" t="s">
        <v>226</v>
      </c>
      <c r="E185" s="49" t="s">
        <v>108</v>
      </c>
      <c r="F185" s="46">
        <v>19105</v>
      </c>
      <c r="G185" s="46" t="s">
        <v>936</v>
      </c>
      <c r="I185" s="48" t="s">
        <v>937</v>
      </c>
      <c r="J185" s="46" t="s">
        <v>302</v>
      </c>
    </row>
    <row r="186" spans="1:10" ht="15" customHeight="1" x14ac:dyDescent="0.3">
      <c r="A186" s="46" t="s">
        <v>938</v>
      </c>
      <c r="B186" s="46" t="s">
        <v>939</v>
      </c>
      <c r="C186" s="46" t="s">
        <v>940</v>
      </c>
      <c r="D186" s="49"/>
      <c r="E186" s="49" t="s">
        <v>373</v>
      </c>
      <c r="F186" s="46">
        <v>19007</v>
      </c>
      <c r="G186" s="46" t="s">
        <v>941</v>
      </c>
      <c r="I186" s="59" t="s">
        <v>942</v>
      </c>
      <c r="J186" s="46" t="s">
        <v>211</v>
      </c>
    </row>
    <row r="187" spans="1:10" x14ac:dyDescent="0.3">
      <c r="A187" s="46" t="s">
        <v>938</v>
      </c>
      <c r="B187" s="46" t="s">
        <v>943</v>
      </c>
      <c r="C187" s="46" t="s">
        <v>944</v>
      </c>
      <c r="D187" s="49" t="s">
        <v>490</v>
      </c>
      <c r="E187" s="49" t="s">
        <v>249</v>
      </c>
      <c r="F187" s="46">
        <v>19341</v>
      </c>
      <c r="G187" s="46" t="s">
        <v>945</v>
      </c>
      <c r="H187" s="46" t="s">
        <v>946</v>
      </c>
      <c r="I187" s="48" t="s">
        <v>947</v>
      </c>
      <c r="J187" s="46" t="s">
        <v>235</v>
      </c>
    </row>
    <row r="188" spans="1:10" x14ac:dyDescent="0.3">
      <c r="A188" s="46" t="s">
        <v>938</v>
      </c>
      <c r="B188" s="46" t="s">
        <v>948</v>
      </c>
      <c r="C188" s="46" t="s">
        <v>386</v>
      </c>
      <c r="D188" s="49" t="s">
        <v>387</v>
      </c>
      <c r="E188" s="49" t="s">
        <v>382</v>
      </c>
      <c r="F188" s="46">
        <v>19348</v>
      </c>
      <c r="G188" s="46" t="s">
        <v>388</v>
      </c>
      <c r="H188" s="46" t="s">
        <v>949</v>
      </c>
      <c r="I188" s="48" t="s">
        <v>950</v>
      </c>
      <c r="J188" s="46" t="s">
        <v>235</v>
      </c>
    </row>
    <row r="189" spans="1:10" x14ac:dyDescent="0.3">
      <c r="A189" s="46" t="s">
        <v>938</v>
      </c>
      <c r="B189" s="46" t="s">
        <v>951</v>
      </c>
      <c r="C189" s="46" t="s">
        <v>952</v>
      </c>
      <c r="D189" s="49"/>
      <c r="E189" s="49" t="s">
        <v>76</v>
      </c>
      <c r="F189" s="46">
        <v>19401</v>
      </c>
      <c r="G189" s="46" t="s">
        <v>953</v>
      </c>
      <c r="I189" s="48" t="s">
        <v>954</v>
      </c>
      <c r="J189" s="46" t="s">
        <v>259</v>
      </c>
    </row>
    <row r="190" spans="1:10" x14ac:dyDescent="0.3">
      <c r="A190" s="46" t="s">
        <v>938</v>
      </c>
      <c r="B190" s="46" t="s">
        <v>955</v>
      </c>
      <c r="C190" s="46" t="s">
        <v>596</v>
      </c>
      <c r="D190" s="49" t="s">
        <v>226</v>
      </c>
      <c r="E190" s="49" t="s">
        <v>76</v>
      </c>
      <c r="F190" s="46">
        <v>19401</v>
      </c>
      <c r="G190" s="46" t="s">
        <v>597</v>
      </c>
      <c r="I190" s="48" t="s">
        <v>956</v>
      </c>
      <c r="J190" s="46" t="s">
        <v>259</v>
      </c>
    </row>
    <row r="191" spans="1:10" x14ac:dyDescent="0.3">
      <c r="A191" s="46" t="s">
        <v>938</v>
      </c>
      <c r="B191" s="46" t="s">
        <v>957</v>
      </c>
      <c r="C191" s="46" t="s">
        <v>958</v>
      </c>
      <c r="D191" s="49"/>
      <c r="E191" s="49" t="s">
        <v>76</v>
      </c>
      <c r="F191" s="46">
        <v>19401</v>
      </c>
      <c r="G191" s="46" t="s">
        <v>959</v>
      </c>
      <c r="I191" s="51" t="s">
        <v>324</v>
      </c>
      <c r="J191" s="46" t="s">
        <v>259</v>
      </c>
    </row>
    <row r="192" spans="1:10" x14ac:dyDescent="0.3">
      <c r="A192" s="46" t="s">
        <v>938</v>
      </c>
      <c r="B192" s="46" t="s">
        <v>960</v>
      </c>
      <c r="C192" s="46" t="s">
        <v>961</v>
      </c>
      <c r="D192" s="49" t="s">
        <v>962</v>
      </c>
      <c r="E192" s="49" t="s">
        <v>76</v>
      </c>
      <c r="F192" s="46">
        <v>19401</v>
      </c>
      <c r="G192" s="51" t="s">
        <v>324</v>
      </c>
      <c r="I192" s="48" t="s">
        <v>963</v>
      </c>
      <c r="J192" s="46" t="s">
        <v>259</v>
      </c>
    </row>
    <row r="193" spans="1:10" x14ac:dyDescent="0.3">
      <c r="A193" s="46" t="s">
        <v>938</v>
      </c>
      <c r="B193" s="46" t="s">
        <v>832</v>
      </c>
      <c r="C193" s="46" t="s">
        <v>833</v>
      </c>
      <c r="D193" s="49"/>
      <c r="E193" s="49" t="s">
        <v>108</v>
      </c>
      <c r="F193" s="46">
        <v>19139</v>
      </c>
      <c r="G193" s="46" t="s">
        <v>834</v>
      </c>
      <c r="I193" s="48" t="s">
        <v>835</v>
      </c>
      <c r="J193" s="46" t="s">
        <v>302</v>
      </c>
    </row>
    <row r="194" spans="1:10" x14ac:dyDescent="0.3">
      <c r="A194" s="46" t="s">
        <v>938</v>
      </c>
      <c r="B194" s="46" t="s">
        <v>964</v>
      </c>
      <c r="C194" s="46" t="s">
        <v>965</v>
      </c>
      <c r="D194" s="49"/>
      <c r="E194" s="49" t="s">
        <v>108</v>
      </c>
      <c r="F194" s="46">
        <v>19136</v>
      </c>
      <c r="G194" s="46" t="s">
        <v>966</v>
      </c>
      <c r="I194" s="48" t="s">
        <v>967</v>
      </c>
      <c r="J194" s="46" t="s">
        <v>302</v>
      </c>
    </row>
    <row r="195" spans="1:10" x14ac:dyDescent="0.3">
      <c r="A195" s="46" t="s">
        <v>938</v>
      </c>
      <c r="B195" s="46" t="s">
        <v>968</v>
      </c>
      <c r="C195" s="46" t="s">
        <v>448</v>
      </c>
      <c r="D195" s="49"/>
      <c r="E195" s="49" t="s">
        <v>108</v>
      </c>
      <c r="F195" s="46">
        <v>19132</v>
      </c>
      <c r="G195" s="46" t="s">
        <v>969</v>
      </c>
      <c r="H195" s="46" t="s">
        <v>319</v>
      </c>
      <c r="I195" s="48" t="s">
        <v>970</v>
      </c>
      <c r="J195" s="46" t="s">
        <v>302</v>
      </c>
    </row>
    <row r="196" spans="1:10" x14ac:dyDescent="0.3">
      <c r="A196" s="46" t="s">
        <v>938</v>
      </c>
      <c r="B196" s="46" t="s">
        <v>971</v>
      </c>
      <c r="C196" s="46" t="s">
        <v>972</v>
      </c>
      <c r="D196" s="49" t="s">
        <v>973</v>
      </c>
      <c r="E196" s="49" t="s">
        <v>108</v>
      </c>
      <c r="F196" s="46">
        <v>19110</v>
      </c>
      <c r="G196" s="46" t="s">
        <v>974</v>
      </c>
      <c r="I196" s="48" t="s">
        <v>975</v>
      </c>
      <c r="J196" s="46" t="s">
        <v>302</v>
      </c>
    </row>
    <row r="197" spans="1:10" x14ac:dyDescent="0.3">
      <c r="A197" s="46" t="s">
        <v>938</v>
      </c>
      <c r="B197" s="46" t="s">
        <v>976</v>
      </c>
      <c r="C197" s="60" t="s">
        <v>324</v>
      </c>
      <c r="D197" s="51" t="s">
        <v>324</v>
      </c>
      <c r="E197" s="46" t="s">
        <v>108</v>
      </c>
      <c r="F197" s="51" t="s">
        <v>324</v>
      </c>
      <c r="G197" s="51" t="s">
        <v>324</v>
      </c>
      <c r="H197" s="46" t="s">
        <v>319</v>
      </c>
      <c r="I197" s="48" t="s">
        <v>977</v>
      </c>
      <c r="J197" s="46" t="s">
        <v>302</v>
      </c>
    </row>
    <row r="198" spans="1:10" x14ac:dyDescent="0.3">
      <c r="A198" s="46" t="s">
        <v>938</v>
      </c>
      <c r="B198" s="46" t="s">
        <v>978</v>
      </c>
      <c r="C198" s="60" t="s">
        <v>324</v>
      </c>
      <c r="D198" s="51" t="s">
        <v>324</v>
      </c>
      <c r="E198" s="46" t="s">
        <v>108</v>
      </c>
      <c r="F198" s="51" t="s">
        <v>324</v>
      </c>
      <c r="G198" s="51" t="s">
        <v>324</v>
      </c>
      <c r="H198" s="46" t="s">
        <v>319</v>
      </c>
      <c r="I198" s="48" t="s">
        <v>979</v>
      </c>
      <c r="J198" s="46" t="s">
        <v>302</v>
      </c>
    </row>
    <row r="199" spans="1:10" x14ac:dyDescent="0.3">
      <c r="A199" s="46" t="s">
        <v>938</v>
      </c>
      <c r="B199" s="46" t="s">
        <v>980</v>
      </c>
      <c r="C199" s="46" t="s">
        <v>981</v>
      </c>
      <c r="E199" s="46" t="s">
        <v>108</v>
      </c>
      <c r="F199" s="46">
        <v>19136</v>
      </c>
      <c r="G199" s="46" t="s">
        <v>982</v>
      </c>
      <c r="H199" s="46" t="s">
        <v>319</v>
      </c>
      <c r="I199" s="48" t="s">
        <v>983</v>
      </c>
      <c r="J199" s="46" t="s">
        <v>302</v>
      </c>
    </row>
    <row r="200" spans="1:10" x14ac:dyDescent="0.3">
      <c r="A200" s="46" t="s">
        <v>938</v>
      </c>
      <c r="B200" s="46" t="s">
        <v>984</v>
      </c>
      <c r="C200" s="46" t="s">
        <v>985</v>
      </c>
      <c r="D200" s="49"/>
      <c r="E200" s="49" t="s">
        <v>108</v>
      </c>
      <c r="F200" s="46">
        <v>19134</v>
      </c>
      <c r="G200" s="46" t="s">
        <v>986</v>
      </c>
      <c r="I200" s="48" t="s">
        <v>987</v>
      </c>
      <c r="J200" s="46" t="s">
        <v>302</v>
      </c>
    </row>
    <row r="201" spans="1:10" x14ac:dyDescent="0.3">
      <c r="A201" s="46" t="s">
        <v>938</v>
      </c>
      <c r="B201" s="46" t="s">
        <v>988</v>
      </c>
      <c r="C201" s="46" t="s">
        <v>989</v>
      </c>
      <c r="D201" s="49" t="s">
        <v>990</v>
      </c>
      <c r="E201" s="49" t="s">
        <v>108</v>
      </c>
      <c r="F201" s="46">
        <v>19103</v>
      </c>
      <c r="G201" s="46" t="s">
        <v>991</v>
      </c>
      <c r="I201" s="48" t="s">
        <v>992</v>
      </c>
      <c r="J201" s="46" t="s">
        <v>302</v>
      </c>
    </row>
    <row r="202" spans="1:10" x14ac:dyDescent="0.3">
      <c r="A202" s="46" t="s">
        <v>938</v>
      </c>
      <c r="B202" s="46" t="s">
        <v>993</v>
      </c>
      <c r="C202" s="46" t="s">
        <v>994</v>
      </c>
      <c r="D202" s="49" t="s">
        <v>995</v>
      </c>
      <c r="E202" s="49" t="s">
        <v>108</v>
      </c>
      <c r="F202" s="46">
        <v>19103</v>
      </c>
      <c r="G202" s="46" t="s">
        <v>996</v>
      </c>
      <c r="I202" s="48" t="s">
        <v>997</v>
      </c>
      <c r="J202" s="46" t="s">
        <v>302</v>
      </c>
    </row>
    <row r="203" spans="1:10" x14ac:dyDescent="0.3">
      <c r="A203" s="46" t="s">
        <v>938</v>
      </c>
      <c r="B203" s="46" t="s">
        <v>998</v>
      </c>
      <c r="C203" s="60" t="s">
        <v>324</v>
      </c>
      <c r="D203" s="51" t="s">
        <v>324</v>
      </c>
      <c r="E203" s="46" t="s">
        <v>108</v>
      </c>
      <c r="F203" s="51" t="s">
        <v>324</v>
      </c>
      <c r="G203" s="51" t="s">
        <v>324</v>
      </c>
      <c r="H203" s="46" t="s">
        <v>319</v>
      </c>
      <c r="I203" s="48" t="s">
        <v>999</v>
      </c>
      <c r="J203" s="46" t="s">
        <v>302</v>
      </c>
    </row>
    <row r="204" spans="1:10" x14ac:dyDescent="0.3">
      <c r="A204" s="46" t="s">
        <v>938</v>
      </c>
      <c r="B204" s="46" t="s">
        <v>1000</v>
      </c>
      <c r="C204" s="46" t="s">
        <v>1001</v>
      </c>
      <c r="D204" s="49"/>
      <c r="E204" s="49" t="s">
        <v>108</v>
      </c>
      <c r="F204" s="46">
        <v>19148</v>
      </c>
      <c r="G204" s="46" t="s">
        <v>1002</v>
      </c>
      <c r="I204" s="48" t="s">
        <v>1003</v>
      </c>
      <c r="J204" s="46" t="s">
        <v>302</v>
      </c>
    </row>
    <row r="205" spans="1:10" x14ac:dyDescent="0.3">
      <c r="A205" s="46" t="s">
        <v>938</v>
      </c>
      <c r="B205" s="46" t="s">
        <v>1004</v>
      </c>
      <c r="C205" s="46" t="s">
        <v>1005</v>
      </c>
      <c r="D205" s="49"/>
      <c r="E205" s="49" t="s">
        <v>108</v>
      </c>
      <c r="F205" s="46">
        <v>19122</v>
      </c>
      <c r="G205" s="46" t="s">
        <v>1006</v>
      </c>
      <c r="I205" s="48" t="s">
        <v>1007</v>
      </c>
      <c r="J205" s="46" t="s">
        <v>302</v>
      </c>
    </row>
    <row r="206" spans="1:10" x14ac:dyDescent="0.3">
      <c r="A206" s="46" t="s">
        <v>938</v>
      </c>
      <c r="B206" s="46" t="s">
        <v>1008</v>
      </c>
      <c r="C206" s="46" t="s">
        <v>1009</v>
      </c>
      <c r="D206" s="49" t="s">
        <v>1010</v>
      </c>
      <c r="E206" s="49" t="s">
        <v>108</v>
      </c>
      <c r="F206" s="46">
        <v>19102</v>
      </c>
      <c r="G206" s="46" t="s">
        <v>1011</v>
      </c>
      <c r="I206" s="48" t="s">
        <v>1012</v>
      </c>
      <c r="J206" s="46" t="s">
        <v>302</v>
      </c>
    </row>
    <row r="207" spans="1:10" x14ac:dyDescent="0.3">
      <c r="A207" s="46" t="s">
        <v>938</v>
      </c>
      <c r="B207" s="46" t="s">
        <v>1013</v>
      </c>
      <c r="C207" s="46" t="s">
        <v>1014</v>
      </c>
      <c r="D207" s="49" t="s">
        <v>1015</v>
      </c>
      <c r="E207" s="49" t="s">
        <v>108</v>
      </c>
      <c r="F207" s="46">
        <v>19103</v>
      </c>
      <c r="G207" s="46" t="s">
        <v>1016</v>
      </c>
      <c r="I207" s="48" t="s">
        <v>1017</v>
      </c>
      <c r="J207" s="46" t="s">
        <v>302</v>
      </c>
    </row>
    <row r="208" spans="1:10" x14ac:dyDescent="0.3">
      <c r="A208" s="46" t="s">
        <v>938</v>
      </c>
      <c r="B208" s="46" t="s">
        <v>914</v>
      </c>
      <c r="C208" s="46" t="s">
        <v>915</v>
      </c>
      <c r="D208" s="49"/>
      <c r="E208" s="49" t="s">
        <v>108</v>
      </c>
      <c r="F208" s="46">
        <v>19130</v>
      </c>
      <c r="G208" s="46" t="s">
        <v>1018</v>
      </c>
      <c r="I208" s="48" t="s">
        <v>1019</v>
      </c>
      <c r="J208" s="46" t="s">
        <v>302</v>
      </c>
    </row>
    <row r="209" spans="1:10" x14ac:dyDescent="0.3">
      <c r="A209" s="46" t="s">
        <v>938</v>
      </c>
      <c r="B209" s="46" t="s">
        <v>1020</v>
      </c>
      <c r="C209" s="60" t="s">
        <v>324</v>
      </c>
      <c r="D209" s="51" t="s">
        <v>324</v>
      </c>
      <c r="E209" s="46" t="s">
        <v>108</v>
      </c>
      <c r="F209" s="51" t="s">
        <v>324</v>
      </c>
      <c r="G209" s="51" t="s">
        <v>324</v>
      </c>
      <c r="H209" s="46" t="s">
        <v>319</v>
      </c>
      <c r="I209" s="48" t="s">
        <v>963</v>
      </c>
      <c r="J209" s="46" t="s">
        <v>302</v>
      </c>
    </row>
    <row r="210" spans="1:10" x14ac:dyDescent="0.3">
      <c r="A210" s="46" t="s">
        <v>938</v>
      </c>
      <c r="B210" s="46" t="s">
        <v>1021</v>
      </c>
      <c r="C210" s="46" t="s">
        <v>972</v>
      </c>
      <c r="D210" s="49" t="s">
        <v>990</v>
      </c>
      <c r="E210" s="49" t="s">
        <v>108</v>
      </c>
      <c r="F210" s="46">
        <v>19110</v>
      </c>
      <c r="G210" s="46" t="s">
        <v>1022</v>
      </c>
      <c r="I210" s="51" t="s">
        <v>324</v>
      </c>
      <c r="J210" s="46" t="s">
        <v>302</v>
      </c>
    </row>
    <row r="211" spans="1:10" x14ac:dyDescent="0.3">
      <c r="A211" s="46" t="s">
        <v>938</v>
      </c>
      <c r="B211" s="46" t="s">
        <v>1023</v>
      </c>
      <c r="C211" s="46" t="s">
        <v>1024</v>
      </c>
      <c r="D211" s="49"/>
      <c r="E211" s="49" t="s">
        <v>108</v>
      </c>
      <c r="F211" s="46">
        <v>19146</v>
      </c>
      <c r="G211" s="46" t="s">
        <v>1025</v>
      </c>
      <c r="I211" s="48" t="s">
        <v>1026</v>
      </c>
      <c r="J211" s="46" t="s">
        <v>302</v>
      </c>
    </row>
    <row r="212" spans="1:10" x14ac:dyDescent="0.3">
      <c r="A212" s="46" t="s">
        <v>938</v>
      </c>
      <c r="B212" s="46" t="s">
        <v>1027</v>
      </c>
      <c r="C212" s="46" t="s">
        <v>1028</v>
      </c>
      <c r="D212" s="49"/>
      <c r="E212" s="49" t="s">
        <v>108</v>
      </c>
      <c r="F212" s="46">
        <v>19103</v>
      </c>
      <c r="G212" s="46" t="s">
        <v>1029</v>
      </c>
      <c r="I212" s="48" t="s">
        <v>1030</v>
      </c>
      <c r="J212" s="46" t="s">
        <v>302</v>
      </c>
    </row>
    <row r="213" spans="1:10" x14ac:dyDescent="0.3">
      <c r="A213" s="46" t="s">
        <v>1031</v>
      </c>
      <c r="B213" s="46" t="s">
        <v>1032</v>
      </c>
      <c r="C213" s="46" t="s">
        <v>1033</v>
      </c>
      <c r="D213" s="49"/>
      <c r="E213" s="49" t="s">
        <v>215</v>
      </c>
      <c r="F213" s="46">
        <v>18974</v>
      </c>
      <c r="G213" s="46" t="s">
        <v>1034</v>
      </c>
      <c r="I213" s="48" t="s">
        <v>1035</v>
      </c>
      <c r="J213" s="46" t="s">
        <v>211</v>
      </c>
    </row>
    <row r="214" spans="1:10" x14ac:dyDescent="0.3">
      <c r="A214" s="46" t="s">
        <v>1031</v>
      </c>
      <c r="B214" s="46" t="s">
        <v>1036</v>
      </c>
      <c r="C214" s="46" t="s">
        <v>1037</v>
      </c>
      <c r="D214" s="49"/>
      <c r="E214" s="49" t="s">
        <v>1038</v>
      </c>
      <c r="F214" s="46">
        <v>19390</v>
      </c>
      <c r="G214" s="46" t="s">
        <v>1039</v>
      </c>
      <c r="I214" s="48" t="s">
        <v>1040</v>
      </c>
      <c r="J214" s="46" t="s">
        <v>235</v>
      </c>
    </row>
    <row r="215" spans="1:10" x14ac:dyDescent="0.3">
      <c r="A215" s="46" t="s">
        <v>1031</v>
      </c>
      <c r="B215" s="46" t="s">
        <v>1041</v>
      </c>
      <c r="C215" s="46" t="s">
        <v>1042</v>
      </c>
      <c r="D215" s="49"/>
      <c r="E215" s="49" t="s">
        <v>547</v>
      </c>
      <c r="F215" s="46">
        <v>19320</v>
      </c>
      <c r="G215" s="46" t="s">
        <v>1043</v>
      </c>
      <c r="I215" s="51" t="s">
        <v>324</v>
      </c>
      <c r="J215" s="46" t="s">
        <v>235</v>
      </c>
    </row>
    <row r="216" spans="1:10" x14ac:dyDescent="0.3">
      <c r="A216" s="46" t="s">
        <v>1031</v>
      </c>
      <c r="B216" s="46" t="s">
        <v>1044</v>
      </c>
      <c r="C216" s="46" t="s">
        <v>1045</v>
      </c>
      <c r="D216" s="49"/>
      <c r="E216" s="49" t="s">
        <v>1046</v>
      </c>
      <c r="F216" s="46">
        <v>19301</v>
      </c>
      <c r="G216" s="46" t="s">
        <v>1047</v>
      </c>
      <c r="I216" s="48" t="s">
        <v>1048</v>
      </c>
      <c r="J216" s="46" t="s">
        <v>235</v>
      </c>
    </row>
    <row r="217" spans="1:10" x14ac:dyDescent="0.3">
      <c r="A217" s="46" t="s">
        <v>1031</v>
      </c>
      <c r="B217" s="46" t="s">
        <v>1049</v>
      </c>
      <c r="C217" s="46" t="s">
        <v>1050</v>
      </c>
      <c r="D217" s="49"/>
      <c r="E217" s="49" t="s">
        <v>74</v>
      </c>
      <c r="F217" s="46">
        <v>19380</v>
      </c>
      <c r="G217" s="46" t="s">
        <v>1051</v>
      </c>
      <c r="I217" s="48" t="s">
        <v>1052</v>
      </c>
      <c r="J217" s="46" t="s">
        <v>235</v>
      </c>
    </row>
    <row r="218" spans="1:10" x14ac:dyDescent="0.3">
      <c r="A218" s="46" t="s">
        <v>1031</v>
      </c>
      <c r="B218" s="46" t="s">
        <v>1053</v>
      </c>
      <c r="C218" s="46" t="s">
        <v>563</v>
      </c>
      <c r="D218" s="49"/>
      <c r="E218" s="49" t="s">
        <v>76</v>
      </c>
      <c r="F218" s="46">
        <v>19401</v>
      </c>
      <c r="G218" s="46" t="s">
        <v>564</v>
      </c>
      <c r="I218" s="48" t="s">
        <v>640</v>
      </c>
      <c r="J218" s="46" t="s">
        <v>259</v>
      </c>
    </row>
    <row r="219" spans="1:10" x14ac:dyDescent="0.3">
      <c r="A219" s="46" t="s">
        <v>1031</v>
      </c>
      <c r="B219" s="46" t="s">
        <v>1054</v>
      </c>
      <c r="C219" s="46" t="s">
        <v>1055</v>
      </c>
      <c r="D219" s="49"/>
      <c r="E219" s="49" t="s">
        <v>171</v>
      </c>
      <c r="F219" s="46">
        <v>19428</v>
      </c>
      <c r="G219" s="46" t="s">
        <v>1056</v>
      </c>
      <c r="I219" s="51" t="s">
        <v>324</v>
      </c>
      <c r="J219" s="46" t="s">
        <v>259</v>
      </c>
    </row>
    <row r="220" spans="1:10" x14ac:dyDescent="0.3">
      <c r="A220" s="46" t="s">
        <v>1031</v>
      </c>
      <c r="B220" s="46" t="s">
        <v>1057</v>
      </c>
      <c r="C220" s="46" t="s">
        <v>1058</v>
      </c>
      <c r="E220" s="49" t="s">
        <v>1059</v>
      </c>
      <c r="F220" s="46">
        <v>19438</v>
      </c>
      <c r="G220" s="46" t="s">
        <v>1060</v>
      </c>
      <c r="I220" s="48" t="s">
        <v>1061</v>
      </c>
      <c r="J220" s="46" t="s">
        <v>259</v>
      </c>
    </row>
    <row r="221" spans="1:10" x14ac:dyDescent="0.3">
      <c r="A221" s="46" t="s">
        <v>1031</v>
      </c>
      <c r="B221" s="46" t="s">
        <v>1062</v>
      </c>
      <c r="C221" s="46" t="s">
        <v>1063</v>
      </c>
      <c r="D221" s="49"/>
      <c r="E221" s="49" t="s">
        <v>273</v>
      </c>
      <c r="F221" s="46">
        <v>19446</v>
      </c>
      <c r="G221" s="46" t="s">
        <v>1064</v>
      </c>
      <c r="I221" s="48" t="s">
        <v>1065</v>
      </c>
      <c r="J221" s="46" t="s">
        <v>259</v>
      </c>
    </row>
    <row r="222" spans="1:10" x14ac:dyDescent="0.3">
      <c r="A222" s="46" t="s">
        <v>1031</v>
      </c>
      <c r="B222" s="46" t="s">
        <v>1066</v>
      </c>
      <c r="C222" s="46" t="s">
        <v>612</v>
      </c>
      <c r="D222" s="49"/>
      <c r="E222" s="49" t="s">
        <v>613</v>
      </c>
      <c r="F222" s="46">
        <v>19468</v>
      </c>
      <c r="G222" s="46" t="s">
        <v>614</v>
      </c>
      <c r="I222" s="48" t="s">
        <v>1067</v>
      </c>
      <c r="J222" s="46" t="s">
        <v>259</v>
      </c>
    </row>
    <row r="223" spans="1:10" x14ac:dyDescent="0.3">
      <c r="A223" s="46" t="s">
        <v>1031</v>
      </c>
      <c r="B223" s="46" t="s">
        <v>1068</v>
      </c>
      <c r="C223" s="46" t="s">
        <v>618</v>
      </c>
      <c r="D223" s="49"/>
      <c r="E223" s="49" t="s">
        <v>403</v>
      </c>
      <c r="F223" s="46">
        <v>19464</v>
      </c>
      <c r="G223" s="46" t="s">
        <v>619</v>
      </c>
      <c r="I223" s="48" t="s">
        <v>1069</v>
      </c>
      <c r="J223" s="46" t="s">
        <v>259</v>
      </c>
    </row>
    <row r="224" spans="1:10" x14ac:dyDescent="0.3">
      <c r="A224" s="46" t="s">
        <v>1031</v>
      </c>
      <c r="B224" s="46" t="s">
        <v>1070</v>
      </c>
      <c r="C224" s="46" t="s">
        <v>1071</v>
      </c>
      <c r="D224" s="49"/>
      <c r="E224" s="49" t="s">
        <v>108</v>
      </c>
      <c r="F224" s="46">
        <v>19140</v>
      </c>
      <c r="G224" s="46" t="s">
        <v>1072</v>
      </c>
      <c r="I224" s="48" t="s">
        <v>640</v>
      </c>
      <c r="J224" s="46" t="s">
        <v>302</v>
      </c>
    </row>
    <row r="225" spans="1:10" x14ac:dyDescent="0.3">
      <c r="A225" s="46" t="s">
        <v>1031</v>
      </c>
      <c r="B225" s="46" t="s">
        <v>1073</v>
      </c>
      <c r="C225" s="46" t="s">
        <v>1074</v>
      </c>
      <c r="D225" s="49" t="s">
        <v>1075</v>
      </c>
      <c r="E225" s="49" t="s">
        <v>108</v>
      </c>
      <c r="F225" s="46">
        <v>19144</v>
      </c>
      <c r="G225" s="46" t="s">
        <v>1076</v>
      </c>
      <c r="I225" s="48" t="s">
        <v>1077</v>
      </c>
      <c r="J225" s="46" t="s">
        <v>302</v>
      </c>
    </row>
    <row r="226" spans="1:10" x14ac:dyDescent="0.3">
      <c r="A226" s="46" t="s">
        <v>1031</v>
      </c>
      <c r="B226" s="46" t="s">
        <v>1078</v>
      </c>
      <c r="C226" s="46" t="s">
        <v>1079</v>
      </c>
      <c r="E226" s="49" t="s">
        <v>108</v>
      </c>
      <c r="F226" s="46">
        <v>19132</v>
      </c>
      <c r="G226" s="46" t="s">
        <v>1080</v>
      </c>
      <c r="I226" s="48" t="s">
        <v>1081</v>
      </c>
      <c r="J226" s="46" t="s">
        <v>302</v>
      </c>
    </row>
    <row r="227" spans="1:10" x14ac:dyDescent="0.3">
      <c r="A227" s="46" t="s">
        <v>1031</v>
      </c>
      <c r="B227" s="46" t="s">
        <v>1082</v>
      </c>
      <c r="C227" s="46" t="s">
        <v>1083</v>
      </c>
      <c r="D227" s="49"/>
      <c r="E227" s="49" t="s">
        <v>108</v>
      </c>
      <c r="F227" s="46">
        <v>19146</v>
      </c>
      <c r="G227" s="46" t="s">
        <v>1084</v>
      </c>
      <c r="I227" s="48" t="s">
        <v>1085</v>
      </c>
      <c r="J227" s="46" t="s">
        <v>302</v>
      </c>
    </row>
    <row r="228" spans="1:10" x14ac:dyDescent="0.3">
      <c r="A228" s="46" t="s">
        <v>1031</v>
      </c>
      <c r="B228" s="46" t="s">
        <v>1086</v>
      </c>
      <c r="C228" s="46" t="s">
        <v>1087</v>
      </c>
      <c r="D228" s="49"/>
      <c r="E228" s="49" t="s">
        <v>108</v>
      </c>
      <c r="F228" s="46">
        <v>19106</v>
      </c>
      <c r="G228" s="46" t="s">
        <v>1088</v>
      </c>
      <c r="I228" s="48" t="s">
        <v>1089</v>
      </c>
      <c r="J228" s="46" t="s">
        <v>302</v>
      </c>
    </row>
    <row r="229" spans="1:10" x14ac:dyDescent="0.3">
      <c r="A229" s="46" t="s">
        <v>1031</v>
      </c>
      <c r="B229" s="46" t="s">
        <v>1090</v>
      </c>
      <c r="C229" s="60" t="s">
        <v>324</v>
      </c>
      <c r="D229" s="51" t="s">
        <v>324</v>
      </c>
      <c r="E229" s="46" t="s">
        <v>108</v>
      </c>
      <c r="F229" s="51" t="s">
        <v>324</v>
      </c>
      <c r="G229" s="51" t="s">
        <v>324</v>
      </c>
      <c r="H229" s="46" t="s">
        <v>319</v>
      </c>
      <c r="I229" s="48" t="s">
        <v>1091</v>
      </c>
      <c r="J229" s="46" t="s">
        <v>302</v>
      </c>
    </row>
    <row r="230" spans="1:10" x14ac:dyDescent="0.3">
      <c r="A230" s="46" t="s">
        <v>1031</v>
      </c>
      <c r="B230" s="46" t="s">
        <v>1092</v>
      </c>
      <c r="C230" s="46" t="s">
        <v>1093</v>
      </c>
      <c r="E230" s="49" t="s">
        <v>108</v>
      </c>
      <c r="F230" s="46">
        <v>19148</v>
      </c>
      <c r="G230" s="46" t="s">
        <v>1094</v>
      </c>
      <c r="I230" s="48" t="s">
        <v>1095</v>
      </c>
      <c r="J230" s="46" t="s">
        <v>302</v>
      </c>
    </row>
    <row r="231" spans="1:10" x14ac:dyDescent="0.3">
      <c r="A231" s="46" t="s">
        <v>1031</v>
      </c>
      <c r="B231" s="46" t="s">
        <v>1096</v>
      </c>
      <c r="C231" s="60" t="s">
        <v>324</v>
      </c>
      <c r="D231" s="51" t="s">
        <v>324</v>
      </c>
      <c r="E231" s="46" t="s">
        <v>108</v>
      </c>
      <c r="F231" s="51" t="s">
        <v>324</v>
      </c>
      <c r="G231" s="51" t="s">
        <v>324</v>
      </c>
      <c r="H231" s="46" t="s">
        <v>319</v>
      </c>
      <c r="I231" s="48" t="s">
        <v>748</v>
      </c>
      <c r="J231" s="46" t="s">
        <v>302</v>
      </c>
    </row>
    <row r="232" spans="1:10" x14ac:dyDescent="0.3">
      <c r="A232" s="46" t="s">
        <v>1031</v>
      </c>
      <c r="B232" s="46" t="s">
        <v>1097</v>
      </c>
      <c r="C232" s="46" t="s">
        <v>1098</v>
      </c>
      <c r="E232" s="49" t="s">
        <v>108</v>
      </c>
      <c r="F232" s="46">
        <v>19130</v>
      </c>
      <c r="G232" s="46" t="s">
        <v>1099</v>
      </c>
      <c r="I232" s="51" t="s">
        <v>324</v>
      </c>
      <c r="J232" s="46" t="s">
        <v>302</v>
      </c>
    </row>
    <row r="233" spans="1:10" x14ac:dyDescent="0.3">
      <c r="A233" s="46" t="s">
        <v>1031</v>
      </c>
      <c r="B233" s="46" t="s">
        <v>1100</v>
      </c>
      <c r="C233" s="60" t="s">
        <v>324</v>
      </c>
      <c r="D233" s="51" t="s">
        <v>324</v>
      </c>
      <c r="E233" s="46" t="s">
        <v>108</v>
      </c>
      <c r="F233" s="51" t="s">
        <v>324</v>
      </c>
      <c r="G233" s="51" t="s">
        <v>324</v>
      </c>
      <c r="H233" s="46" t="s">
        <v>319</v>
      </c>
      <c r="I233" s="48" t="s">
        <v>1101</v>
      </c>
      <c r="J233" s="46" t="s">
        <v>302</v>
      </c>
    </row>
    <row r="234" spans="1:10" x14ac:dyDescent="0.3">
      <c r="A234" s="46" t="s">
        <v>1102</v>
      </c>
      <c r="B234" s="46" t="s">
        <v>1103</v>
      </c>
      <c r="C234" s="46" t="s">
        <v>1104</v>
      </c>
      <c r="D234" s="49"/>
      <c r="E234" s="49" t="s">
        <v>510</v>
      </c>
      <c r="F234" s="46">
        <v>18901</v>
      </c>
      <c r="G234" s="46" t="s">
        <v>1105</v>
      </c>
      <c r="I234" s="48" t="s">
        <v>1106</v>
      </c>
      <c r="J234" s="46" t="s">
        <v>211</v>
      </c>
    </row>
    <row r="235" spans="1:10" x14ac:dyDescent="0.3">
      <c r="A235" s="46" t="s">
        <v>1107</v>
      </c>
      <c r="B235" s="46" t="s">
        <v>1108</v>
      </c>
      <c r="C235" s="46" t="s">
        <v>1104</v>
      </c>
      <c r="D235" s="49"/>
      <c r="E235" s="49" t="s">
        <v>510</v>
      </c>
      <c r="F235" s="46">
        <v>18901</v>
      </c>
      <c r="G235" s="46" t="s">
        <v>1105</v>
      </c>
      <c r="I235" s="48" t="s">
        <v>1109</v>
      </c>
      <c r="J235" s="46" t="s">
        <v>211</v>
      </c>
    </row>
    <row r="236" spans="1:10" x14ac:dyDescent="0.3">
      <c r="A236" s="46" t="s">
        <v>1102</v>
      </c>
      <c r="B236" s="46" t="s">
        <v>1110</v>
      </c>
      <c r="C236" s="46" t="s">
        <v>1111</v>
      </c>
      <c r="D236" s="49" t="s">
        <v>1112</v>
      </c>
      <c r="E236" s="49" t="s">
        <v>74</v>
      </c>
      <c r="F236" s="46">
        <v>19380</v>
      </c>
      <c r="G236" s="46" t="s">
        <v>1113</v>
      </c>
      <c r="I236" s="48" t="s">
        <v>1114</v>
      </c>
      <c r="J236" s="46" t="s">
        <v>235</v>
      </c>
    </row>
    <row r="237" spans="1:10" x14ac:dyDescent="0.3">
      <c r="A237" s="46" t="s">
        <v>1107</v>
      </c>
      <c r="B237" s="46" t="s">
        <v>1115</v>
      </c>
      <c r="C237" s="46" t="s">
        <v>1111</v>
      </c>
      <c r="D237" s="49" t="s">
        <v>1112</v>
      </c>
      <c r="E237" s="49" t="s">
        <v>74</v>
      </c>
      <c r="F237" s="46">
        <v>19380</v>
      </c>
      <c r="G237" s="46" t="s">
        <v>1113</v>
      </c>
      <c r="I237" s="48" t="s">
        <v>1109</v>
      </c>
      <c r="J237" s="46" t="s">
        <v>235</v>
      </c>
    </row>
    <row r="238" spans="1:10" x14ac:dyDescent="0.3">
      <c r="A238" s="46" t="s">
        <v>1107</v>
      </c>
      <c r="B238" s="46" t="s">
        <v>1116</v>
      </c>
      <c r="C238" s="46" t="s">
        <v>1117</v>
      </c>
      <c r="D238" s="49" t="s">
        <v>1118</v>
      </c>
      <c r="E238" s="49" t="s">
        <v>76</v>
      </c>
      <c r="F238" s="46">
        <v>19404</v>
      </c>
      <c r="G238" s="46" t="s">
        <v>1119</v>
      </c>
      <c r="H238" s="46" t="s">
        <v>1120</v>
      </c>
      <c r="I238" s="48" t="s">
        <v>1121</v>
      </c>
      <c r="J238" s="46" t="s">
        <v>259</v>
      </c>
    </row>
    <row r="239" spans="1:10" x14ac:dyDescent="0.3">
      <c r="A239" s="46" t="s">
        <v>1107</v>
      </c>
      <c r="B239" s="46" t="s">
        <v>1122</v>
      </c>
      <c r="C239" s="46" t="s">
        <v>1117</v>
      </c>
      <c r="D239" s="49" t="s">
        <v>1118</v>
      </c>
      <c r="E239" s="49" t="s">
        <v>76</v>
      </c>
      <c r="F239" s="46">
        <v>19404</v>
      </c>
      <c r="G239" s="46" t="s">
        <v>1119</v>
      </c>
      <c r="I239" s="48" t="s">
        <v>1109</v>
      </c>
      <c r="J239" s="46" t="s">
        <v>259</v>
      </c>
    </row>
    <row r="240" spans="1:10" x14ac:dyDescent="0.3">
      <c r="A240" s="46" t="s">
        <v>1102</v>
      </c>
      <c r="B240" s="46" t="s">
        <v>1123</v>
      </c>
      <c r="C240" s="46" t="s">
        <v>1124</v>
      </c>
      <c r="D240" s="49" t="s">
        <v>1125</v>
      </c>
      <c r="E240" s="49" t="s">
        <v>108</v>
      </c>
      <c r="F240" s="46">
        <v>19102</v>
      </c>
      <c r="G240" s="46" t="s">
        <v>1126</v>
      </c>
      <c r="I240" s="48" t="s">
        <v>1127</v>
      </c>
      <c r="J240" s="46" t="s">
        <v>302</v>
      </c>
    </row>
    <row r="241" spans="1:10" x14ac:dyDescent="0.3">
      <c r="A241" s="46" t="s">
        <v>1102</v>
      </c>
      <c r="B241" s="46" t="s">
        <v>1128</v>
      </c>
      <c r="C241" s="46" t="s">
        <v>848</v>
      </c>
      <c r="D241" s="49" t="s">
        <v>226</v>
      </c>
      <c r="E241" s="49" t="s">
        <v>108</v>
      </c>
      <c r="F241" s="46">
        <v>19144</v>
      </c>
      <c r="G241" s="46" t="s">
        <v>849</v>
      </c>
      <c r="I241" s="48" t="s">
        <v>850</v>
      </c>
      <c r="J241" s="46" t="s">
        <v>302</v>
      </c>
    </row>
    <row r="242" spans="1:10" x14ac:dyDescent="0.3">
      <c r="A242" s="46" t="s">
        <v>1107</v>
      </c>
      <c r="B242" s="46" t="s">
        <v>1129</v>
      </c>
      <c r="C242" s="46" t="s">
        <v>1130</v>
      </c>
      <c r="D242" s="49" t="s">
        <v>1131</v>
      </c>
      <c r="E242" s="49" t="s">
        <v>108</v>
      </c>
      <c r="F242" s="46">
        <v>19114</v>
      </c>
      <c r="G242" s="46" t="s">
        <v>1132</v>
      </c>
      <c r="I242" s="48" t="s">
        <v>1133</v>
      </c>
      <c r="J242" s="46" t="s">
        <v>302</v>
      </c>
    </row>
    <row r="243" spans="1:10" x14ac:dyDescent="0.3">
      <c r="A243" s="46" t="s">
        <v>1102</v>
      </c>
      <c r="B243" s="46" t="s">
        <v>1134</v>
      </c>
      <c r="C243" s="46" t="s">
        <v>1135</v>
      </c>
      <c r="D243" s="49"/>
      <c r="E243" s="49" t="s">
        <v>108</v>
      </c>
      <c r="F243" s="46">
        <v>19128</v>
      </c>
      <c r="G243" s="46" t="s">
        <v>1136</v>
      </c>
      <c r="I243" s="48" t="s">
        <v>1137</v>
      </c>
      <c r="J243" s="46" t="s">
        <v>302</v>
      </c>
    </row>
    <row r="244" spans="1:10" x14ac:dyDescent="0.3">
      <c r="A244" s="46" t="s">
        <v>1138</v>
      </c>
      <c r="B244" s="46" t="s">
        <v>713</v>
      </c>
      <c r="C244" s="46" t="s">
        <v>714</v>
      </c>
      <c r="D244" s="49"/>
      <c r="E244" s="49" t="s">
        <v>108</v>
      </c>
      <c r="F244" s="46">
        <v>19116</v>
      </c>
      <c r="G244" s="46" t="s">
        <v>715</v>
      </c>
      <c r="I244" s="48" t="s">
        <v>716</v>
      </c>
      <c r="J244" s="46" t="s">
        <v>302</v>
      </c>
    </row>
    <row r="245" spans="1:10" x14ac:dyDescent="0.3">
      <c r="A245" s="46" t="s">
        <v>1102</v>
      </c>
      <c r="B245" s="46" t="s">
        <v>1139</v>
      </c>
      <c r="C245" s="46" t="s">
        <v>1140</v>
      </c>
      <c r="D245" s="49"/>
      <c r="E245" s="49" t="s">
        <v>108</v>
      </c>
      <c r="F245" s="46">
        <v>19121</v>
      </c>
      <c r="G245" s="46" t="s">
        <v>1141</v>
      </c>
      <c r="I245" s="48" t="s">
        <v>1142</v>
      </c>
      <c r="J245" s="46" t="s">
        <v>302</v>
      </c>
    </row>
    <row r="246" spans="1:10" x14ac:dyDescent="0.3">
      <c r="A246" s="46" t="s">
        <v>1107</v>
      </c>
      <c r="B246" s="52" t="s">
        <v>1143</v>
      </c>
      <c r="C246" s="46" t="s">
        <v>1144</v>
      </c>
      <c r="D246" s="49"/>
      <c r="E246" s="49" t="s">
        <v>108</v>
      </c>
      <c r="F246" s="46">
        <v>19130</v>
      </c>
      <c r="G246" s="46" t="s">
        <v>1145</v>
      </c>
      <c r="I246" s="51" t="s">
        <v>324</v>
      </c>
      <c r="J246" s="46" t="s">
        <v>302</v>
      </c>
    </row>
    <row r="247" spans="1:10" x14ac:dyDescent="0.3">
      <c r="A247" s="46" t="s">
        <v>1102</v>
      </c>
      <c r="B247" s="46" t="s">
        <v>1146</v>
      </c>
      <c r="C247" s="46" t="s">
        <v>1144</v>
      </c>
      <c r="D247" s="49"/>
      <c r="E247" s="49" t="s">
        <v>108</v>
      </c>
      <c r="F247" s="46">
        <v>19130</v>
      </c>
      <c r="G247" s="46" t="s">
        <v>1145</v>
      </c>
      <c r="I247" s="48" t="s">
        <v>419</v>
      </c>
      <c r="J247" s="46" t="s">
        <v>302</v>
      </c>
    </row>
    <row r="248" spans="1:10" x14ac:dyDescent="0.3">
      <c r="A248" s="46" t="s">
        <v>1102</v>
      </c>
      <c r="B248" s="46" t="s">
        <v>1147</v>
      </c>
      <c r="C248" s="46" t="s">
        <v>1148</v>
      </c>
      <c r="D248" s="49"/>
      <c r="E248" s="49" t="s">
        <v>108</v>
      </c>
      <c r="F248" s="46">
        <v>19147</v>
      </c>
      <c r="G248" s="46" t="s">
        <v>1149</v>
      </c>
      <c r="I248" s="48" t="s">
        <v>1150</v>
      </c>
      <c r="J248" s="46" t="s">
        <v>302</v>
      </c>
    </row>
    <row r="249" spans="1:10" x14ac:dyDescent="0.3">
      <c r="A249" s="46" t="s">
        <v>1102</v>
      </c>
      <c r="B249" s="46" t="s">
        <v>1151</v>
      </c>
      <c r="C249" s="46" t="s">
        <v>1152</v>
      </c>
      <c r="D249" s="49"/>
      <c r="E249" s="49" t="s">
        <v>108</v>
      </c>
      <c r="F249" s="46">
        <v>19143</v>
      </c>
      <c r="G249" s="46" t="s">
        <v>1153</v>
      </c>
      <c r="I249" s="51" t="s">
        <v>324</v>
      </c>
      <c r="J249" s="46" t="s">
        <v>302</v>
      </c>
    </row>
    <row r="250" spans="1:10" x14ac:dyDescent="0.3">
      <c r="A250" s="46" t="s">
        <v>1154</v>
      </c>
      <c r="B250" s="46" t="s">
        <v>1155</v>
      </c>
      <c r="C250" s="46" t="s">
        <v>1156</v>
      </c>
      <c r="D250" s="49"/>
      <c r="E250" s="49" t="s">
        <v>1157</v>
      </c>
      <c r="F250" s="46">
        <v>19355</v>
      </c>
      <c r="G250" s="46" t="s">
        <v>1158</v>
      </c>
      <c r="I250" s="48" t="s">
        <v>1159</v>
      </c>
      <c r="J250" s="46" t="s">
        <v>235</v>
      </c>
    </row>
    <row r="251" spans="1:10" x14ac:dyDescent="0.3">
      <c r="A251" s="46" t="s">
        <v>1154</v>
      </c>
      <c r="B251" s="46" t="s">
        <v>1160</v>
      </c>
      <c r="C251" s="46" t="s">
        <v>1161</v>
      </c>
      <c r="D251" s="49"/>
      <c r="E251" s="49" t="s">
        <v>557</v>
      </c>
      <c r="F251" s="46">
        <v>19403</v>
      </c>
      <c r="G251" s="46" t="s">
        <v>1162</v>
      </c>
      <c r="I251" s="48" t="s">
        <v>1163</v>
      </c>
      <c r="J251" s="46" t="s">
        <v>259</v>
      </c>
    </row>
    <row r="252" spans="1:10" x14ac:dyDescent="0.3">
      <c r="A252" s="46" t="s">
        <v>1154</v>
      </c>
      <c r="B252" s="46" t="s">
        <v>1164</v>
      </c>
      <c r="C252" s="46" t="s">
        <v>1165</v>
      </c>
      <c r="D252" s="49"/>
      <c r="E252" s="49" t="s">
        <v>76</v>
      </c>
      <c r="F252" s="46">
        <v>19401</v>
      </c>
      <c r="G252" s="46" t="s">
        <v>1166</v>
      </c>
      <c r="I252" s="48" t="s">
        <v>1167</v>
      </c>
      <c r="J252" s="46" t="s">
        <v>259</v>
      </c>
    </row>
    <row r="253" spans="1:10" x14ac:dyDescent="0.3">
      <c r="A253" s="46" t="s">
        <v>1154</v>
      </c>
      <c r="B253" s="46" t="s">
        <v>1168</v>
      </c>
      <c r="C253" s="46" t="s">
        <v>1117</v>
      </c>
      <c r="D253" s="49"/>
      <c r="E253" s="49" t="s">
        <v>76</v>
      </c>
      <c r="F253" s="46">
        <v>19401</v>
      </c>
      <c r="G253" s="46" t="s">
        <v>1169</v>
      </c>
      <c r="I253" s="48" t="s">
        <v>1170</v>
      </c>
      <c r="J253" s="46" t="s">
        <v>259</v>
      </c>
    </row>
    <row r="254" spans="1:10" x14ac:dyDescent="0.3">
      <c r="A254" s="46" t="s">
        <v>1154</v>
      </c>
      <c r="B254" s="46" t="s">
        <v>1171</v>
      </c>
      <c r="C254" s="46" t="s">
        <v>1172</v>
      </c>
      <c r="D254" s="49"/>
      <c r="E254" s="49" t="s">
        <v>76</v>
      </c>
      <c r="F254" s="46">
        <v>19401</v>
      </c>
      <c r="G254" s="46" t="s">
        <v>1173</v>
      </c>
      <c r="I254" s="48" t="s">
        <v>1174</v>
      </c>
      <c r="J254" s="46" t="s">
        <v>259</v>
      </c>
    </row>
    <row r="255" spans="1:10" x14ac:dyDescent="0.3">
      <c r="A255" s="46" t="s">
        <v>1154</v>
      </c>
      <c r="B255" s="46" t="s">
        <v>1175</v>
      </c>
      <c r="C255" s="46" t="s">
        <v>1176</v>
      </c>
      <c r="D255" s="49"/>
      <c r="E255" s="49" t="s">
        <v>76</v>
      </c>
      <c r="F255" s="46">
        <v>19403</v>
      </c>
      <c r="G255" s="46" t="s">
        <v>1177</v>
      </c>
      <c r="I255" s="48" t="s">
        <v>1178</v>
      </c>
      <c r="J255" s="46" t="s">
        <v>259</v>
      </c>
    </row>
    <row r="256" spans="1:10" x14ac:dyDescent="0.3">
      <c r="A256" s="46" t="s">
        <v>1154</v>
      </c>
      <c r="B256" s="46" t="s">
        <v>308</v>
      </c>
      <c r="C256" s="46" t="s">
        <v>309</v>
      </c>
      <c r="D256" s="49"/>
      <c r="E256" s="49" t="s">
        <v>108</v>
      </c>
      <c r="F256" s="46">
        <v>19131</v>
      </c>
      <c r="G256" s="46" t="s">
        <v>1179</v>
      </c>
      <c r="I256" s="48" t="s">
        <v>311</v>
      </c>
      <c r="J256" s="46" t="s">
        <v>302</v>
      </c>
    </row>
    <row r="257" spans="1:10" x14ac:dyDescent="0.3">
      <c r="A257" s="46" t="s">
        <v>1154</v>
      </c>
      <c r="B257" s="46" t="s">
        <v>1180</v>
      </c>
      <c r="C257" s="46" t="s">
        <v>861</v>
      </c>
      <c r="D257" s="49" t="s">
        <v>226</v>
      </c>
      <c r="E257" s="49" t="s">
        <v>108</v>
      </c>
      <c r="F257" s="46">
        <v>19133</v>
      </c>
      <c r="G257" s="46" t="s">
        <v>862</v>
      </c>
      <c r="I257" s="48" t="s">
        <v>1181</v>
      </c>
      <c r="J257" s="46" t="s">
        <v>302</v>
      </c>
    </row>
    <row r="258" spans="1:10" x14ac:dyDescent="0.3">
      <c r="A258" s="46" t="s">
        <v>1154</v>
      </c>
      <c r="B258" s="46" t="s">
        <v>1182</v>
      </c>
      <c r="C258" s="46" t="s">
        <v>330</v>
      </c>
      <c r="D258" s="49" t="s">
        <v>262</v>
      </c>
      <c r="E258" s="49" t="s">
        <v>108</v>
      </c>
      <c r="F258" s="46">
        <v>19107</v>
      </c>
      <c r="G258" s="46" t="s">
        <v>1183</v>
      </c>
      <c r="I258" s="48" t="s">
        <v>1184</v>
      </c>
      <c r="J258" s="46" t="s">
        <v>302</v>
      </c>
    </row>
    <row r="259" spans="1:10" x14ac:dyDescent="0.3">
      <c r="A259" s="46" t="s">
        <v>1154</v>
      </c>
      <c r="B259" s="46" t="s">
        <v>1185</v>
      </c>
      <c r="C259" s="46" t="s">
        <v>1186</v>
      </c>
      <c r="D259" s="49"/>
      <c r="E259" s="49" t="s">
        <v>108</v>
      </c>
      <c r="F259" s="46">
        <v>19125</v>
      </c>
      <c r="G259" s="46" t="s">
        <v>1187</v>
      </c>
      <c r="I259" s="51" t="s">
        <v>324</v>
      </c>
      <c r="J259" s="46" t="s">
        <v>302</v>
      </c>
    </row>
    <row r="260" spans="1:10" x14ac:dyDescent="0.3">
      <c r="A260" s="46" t="s">
        <v>1154</v>
      </c>
      <c r="B260" s="46" t="s">
        <v>338</v>
      </c>
      <c r="C260" s="46" t="s">
        <v>339</v>
      </c>
      <c r="D260" s="49"/>
      <c r="E260" s="49" t="s">
        <v>108</v>
      </c>
      <c r="F260" s="46">
        <v>19128</v>
      </c>
      <c r="G260" s="46" t="s">
        <v>340</v>
      </c>
      <c r="I260" s="48" t="s">
        <v>1188</v>
      </c>
      <c r="J260" s="46" t="s">
        <v>302</v>
      </c>
    </row>
    <row r="261" spans="1:10" x14ac:dyDescent="0.3">
      <c r="A261" s="46" t="s">
        <v>1154</v>
      </c>
      <c r="B261" s="46" t="s">
        <v>1164</v>
      </c>
      <c r="C261" s="46" t="s">
        <v>1189</v>
      </c>
      <c r="D261" s="49"/>
      <c r="E261" s="49" t="s">
        <v>108</v>
      </c>
      <c r="F261" s="46">
        <v>19123</v>
      </c>
      <c r="G261" s="46" t="s">
        <v>1190</v>
      </c>
      <c r="I261" s="48" t="s">
        <v>1191</v>
      </c>
      <c r="J261" s="46" t="s">
        <v>302</v>
      </c>
    </row>
    <row r="262" spans="1:10" x14ac:dyDescent="0.3">
      <c r="A262" s="46" t="s">
        <v>1154</v>
      </c>
      <c r="B262" s="46" t="s">
        <v>355</v>
      </c>
      <c r="C262" s="46" t="s">
        <v>356</v>
      </c>
      <c r="D262" s="49"/>
      <c r="E262" s="49" t="s">
        <v>108</v>
      </c>
      <c r="F262" s="46">
        <v>19139</v>
      </c>
      <c r="G262" s="46" t="s">
        <v>357</v>
      </c>
      <c r="I262" s="48" t="s">
        <v>358</v>
      </c>
      <c r="J262" s="46" t="s">
        <v>302</v>
      </c>
    </row>
    <row r="263" spans="1:10" x14ac:dyDescent="0.3">
      <c r="A263" s="46" t="s">
        <v>1154</v>
      </c>
      <c r="B263" s="46" t="s">
        <v>1192</v>
      </c>
      <c r="C263" s="60" t="s">
        <v>324</v>
      </c>
      <c r="D263" s="51" t="s">
        <v>324</v>
      </c>
      <c r="E263" s="46" t="s">
        <v>108</v>
      </c>
      <c r="F263" s="51" t="s">
        <v>324</v>
      </c>
      <c r="G263" s="51" t="s">
        <v>324</v>
      </c>
      <c r="H263" s="46" t="s">
        <v>319</v>
      </c>
      <c r="I263" s="48" t="s">
        <v>1193</v>
      </c>
      <c r="J263" s="46" t="s">
        <v>302</v>
      </c>
    </row>
    <row r="264" spans="1:10" x14ac:dyDescent="0.3">
      <c r="A264" s="46" t="s">
        <v>1154</v>
      </c>
      <c r="B264" s="46" t="s">
        <v>362</v>
      </c>
      <c r="C264" s="46" t="s">
        <v>363</v>
      </c>
      <c r="D264" s="49"/>
      <c r="E264" s="49" t="s">
        <v>108</v>
      </c>
      <c r="F264" s="46">
        <v>19124</v>
      </c>
      <c r="G264" s="46" t="s">
        <v>364</v>
      </c>
      <c r="I264" s="48" t="s">
        <v>1194</v>
      </c>
      <c r="J264" s="46" t="s">
        <v>302</v>
      </c>
    </row>
    <row r="265" spans="1:10" x14ac:dyDescent="0.3">
      <c r="A265" s="46" t="s">
        <v>1154</v>
      </c>
      <c r="B265" s="46" t="s">
        <v>1195</v>
      </c>
      <c r="C265" s="46" t="s">
        <v>1196</v>
      </c>
      <c r="D265" s="46" t="s">
        <v>1197</v>
      </c>
      <c r="E265" s="46" t="s">
        <v>108</v>
      </c>
      <c r="F265" s="46">
        <v>19123</v>
      </c>
      <c r="G265" s="46" t="s">
        <v>1198</v>
      </c>
      <c r="H265" s="46" t="s">
        <v>319</v>
      </c>
      <c r="I265" s="48" t="s">
        <v>1199</v>
      </c>
      <c r="J265" s="46" t="s">
        <v>302</v>
      </c>
    </row>
    <row r="266" spans="1:10" x14ac:dyDescent="0.3">
      <c r="A266" s="46" t="s">
        <v>1154</v>
      </c>
      <c r="B266" s="46" t="s">
        <v>1200</v>
      </c>
      <c r="C266" s="46" t="s">
        <v>1201</v>
      </c>
      <c r="D266" s="49"/>
      <c r="E266" s="49" t="s">
        <v>108</v>
      </c>
      <c r="F266" s="46">
        <v>19144</v>
      </c>
      <c r="G266" s="46" t="s">
        <v>1202</v>
      </c>
      <c r="I266" s="48" t="s">
        <v>1203</v>
      </c>
      <c r="J266" s="46" t="s">
        <v>302</v>
      </c>
    </row>
    <row r="267" spans="1:10" x14ac:dyDescent="0.3">
      <c r="A267" s="46" t="s">
        <v>1154</v>
      </c>
      <c r="B267" s="46" t="s">
        <v>1204</v>
      </c>
      <c r="C267" s="46" t="s">
        <v>1205</v>
      </c>
      <c r="D267" s="49"/>
      <c r="E267" s="49" t="s">
        <v>108</v>
      </c>
      <c r="F267" s="46">
        <v>19132</v>
      </c>
      <c r="G267" s="46" t="s">
        <v>1206</v>
      </c>
      <c r="I267" s="48" t="s">
        <v>1207</v>
      </c>
      <c r="J267" s="46" t="s">
        <v>302</v>
      </c>
    </row>
    <row r="268" spans="1:10" x14ac:dyDescent="0.3">
      <c r="A268" s="46" t="s">
        <v>1208</v>
      </c>
      <c r="B268" s="46" t="s">
        <v>1209</v>
      </c>
      <c r="C268" s="46" t="s">
        <v>515</v>
      </c>
      <c r="D268" s="49"/>
      <c r="E268" s="49" t="s">
        <v>510</v>
      </c>
      <c r="F268" s="46">
        <v>18901</v>
      </c>
      <c r="G268" s="46" t="s">
        <v>516</v>
      </c>
      <c r="H268" s="46" t="s">
        <v>1210</v>
      </c>
      <c r="I268" s="48" t="s">
        <v>1211</v>
      </c>
      <c r="J268" s="46" t="s">
        <v>211</v>
      </c>
    </row>
    <row r="269" spans="1:10" x14ac:dyDescent="0.3">
      <c r="A269" s="46" t="s">
        <v>1208</v>
      </c>
      <c r="B269" s="46" t="s">
        <v>1212</v>
      </c>
      <c r="C269" s="46" t="s">
        <v>372</v>
      </c>
      <c r="D269" s="49"/>
      <c r="E269" s="49" t="s">
        <v>373</v>
      </c>
      <c r="F269" s="46">
        <v>19007</v>
      </c>
      <c r="G269" s="46" t="s">
        <v>1213</v>
      </c>
      <c r="I269" s="48" t="s">
        <v>1214</v>
      </c>
      <c r="J269" s="46" t="s">
        <v>211</v>
      </c>
    </row>
    <row r="270" spans="1:10" x14ac:dyDescent="0.3">
      <c r="A270" s="46" t="s">
        <v>1208</v>
      </c>
      <c r="B270" s="46" t="s">
        <v>1215</v>
      </c>
      <c r="C270" s="46" t="s">
        <v>784</v>
      </c>
      <c r="D270" s="49"/>
      <c r="E270" s="49" t="s">
        <v>74</v>
      </c>
      <c r="F270" s="46">
        <v>19382</v>
      </c>
      <c r="G270" s="46" t="s">
        <v>785</v>
      </c>
      <c r="I270" s="48" t="s">
        <v>786</v>
      </c>
      <c r="J270" s="46" t="s">
        <v>235</v>
      </c>
    </row>
    <row r="271" spans="1:10" x14ac:dyDescent="0.3">
      <c r="A271" s="46" t="s">
        <v>1208</v>
      </c>
      <c r="B271" s="46" t="s">
        <v>1216</v>
      </c>
      <c r="C271" s="46" t="s">
        <v>1217</v>
      </c>
      <c r="D271" s="49"/>
      <c r="E271" s="49" t="s">
        <v>1218</v>
      </c>
      <c r="F271" s="46">
        <v>19363</v>
      </c>
      <c r="G271" s="46" t="s">
        <v>1219</v>
      </c>
      <c r="I271" s="48" t="s">
        <v>1220</v>
      </c>
      <c r="J271" s="46" t="s">
        <v>235</v>
      </c>
    </row>
    <row r="272" spans="1:10" x14ac:dyDescent="0.3">
      <c r="A272" s="46" t="s">
        <v>1208</v>
      </c>
      <c r="B272" s="46" t="s">
        <v>1221</v>
      </c>
      <c r="C272" s="46" t="s">
        <v>377</v>
      </c>
      <c r="D272" s="49"/>
      <c r="E272" s="49" t="s">
        <v>378</v>
      </c>
      <c r="F272" s="46">
        <v>19372</v>
      </c>
      <c r="G272" s="46" t="s">
        <v>1222</v>
      </c>
      <c r="I272" s="48" t="s">
        <v>1214</v>
      </c>
      <c r="J272" s="46" t="s">
        <v>235</v>
      </c>
    </row>
    <row r="273" spans="1:10" x14ac:dyDescent="0.3">
      <c r="A273" s="46" t="s">
        <v>1208</v>
      </c>
      <c r="B273" s="46" t="s">
        <v>1223</v>
      </c>
      <c r="C273" s="46" t="s">
        <v>1224</v>
      </c>
      <c r="D273" s="49"/>
      <c r="E273" s="49" t="s">
        <v>244</v>
      </c>
      <c r="F273" s="46">
        <v>19460</v>
      </c>
      <c r="G273" s="46" t="s">
        <v>1225</v>
      </c>
      <c r="I273" s="48" t="s">
        <v>1226</v>
      </c>
      <c r="J273" s="46" t="s">
        <v>235</v>
      </c>
    </row>
    <row r="274" spans="1:10" x14ac:dyDescent="0.3">
      <c r="A274" s="46" t="s">
        <v>1208</v>
      </c>
      <c r="B274" s="46" t="s">
        <v>1227</v>
      </c>
      <c r="C274" s="46" t="s">
        <v>1228</v>
      </c>
      <c r="D274" s="49"/>
      <c r="E274" s="49" t="s">
        <v>547</v>
      </c>
      <c r="F274" s="46">
        <v>19320</v>
      </c>
      <c r="G274" s="46" t="s">
        <v>1229</v>
      </c>
      <c r="I274" s="48" t="s">
        <v>1230</v>
      </c>
      <c r="J274" s="46" t="s">
        <v>235</v>
      </c>
    </row>
    <row r="275" spans="1:10" x14ac:dyDescent="0.3">
      <c r="A275" s="46" t="s">
        <v>1208</v>
      </c>
      <c r="B275" s="46" t="s">
        <v>1227</v>
      </c>
      <c r="C275" s="46" t="s">
        <v>1231</v>
      </c>
      <c r="D275" s="49"/>
      <c r="E275" s="49" t="s">
        <v>74</v>
      </c>
      <c r="F275" s="46">
        <v>19382</v>
      </c>
      <c r="G275" s="46" t="s">
        <v>1232</v>
      </c>
      <c r="I275" s="48" t="s">
        <v>1233</v>
      </c>
      <c r="J275" s="46" t="s">
        <v>235</v>
      </c>
    </row>
    <row r="276" spans="1:10" x14ac:dyDescent="0.3">
      <c r="A276" s="46" t="s">
        <v>1208</v>
      </c>
      <c r="B276" s="46" t="s">
        <v>955</v>
      </c>
      <c r="C276" s="46" t="s">
        <v>596</v>
      </c>
      <c r="D276" s="49"/>
      <c r="E276" s="49" t="s">
        <v>76</v>
      </c>
      <c r="F276" s="46">
        <v>19401</v>
      </c>
      <c r="G276" s="46" t="s">
        <v>597</v>
      </c>
      <c r="I276" s="48" t="s">
        <v>1234</v>
      </c>
      <c r="J276" s="46" t="s">
        <v>259</v>
      </c>
    </row>
    <row r="277" spans="1:10" x14ac:dyDescent="0.3">
      <c r="A277" s="46" t="s">
        <v>1208</v>
      </c>
      <c r="B277" s="46" t="s">
        <v>1235</v>
      </c>
      <c r="C277" s="46" t="s">
        <v>399</v>
      </c>
      <c r="D277" s="49"/>
      <c r="E277" s="49" t="s">
        <v>76</v>
      </c>
      <c r="F277" s="46">
        <v>19401</v>
      </c>
      <c r="G277" s="46" t="s">
        <v>1236</v>
      </c>
      <c r="I277" s="48" t="s">
        <v>1214</v>
      </c>
      <c r="J277" s="46" t="s">
        <v>259</v>
      </c>
    </row>
    <row r="278" spans="1:10" x14ac:dyDescent="0.3">
      <c r="A278" s="46" t="s">
        <v>1208</v>
      </c>
      <c r="B278" s="46" t="s">
        <v>1237</v>
      </c>
      <c r="C278" s="46" t="s">
        <v>402</v>
      </c>
      <c r="D278" s="49"/>
      <c r="E278" s="49" t="s">
        <v>403</v>
      </c>
      <c r="F278" s="46">
        <v>19464</v>
      </c>
      <c r="G278" s="46" t="s">
        <v>1236</v>
      </c>
      <c r="I278" s="48" t="s">
        <v>1214</v>
      </c>
      <c r="J278" s="46" t="s">
        <v>259</v>
      </c>
    </row>
    <row r="279" spans="1:10" x14ac:dyDescent="0.3">
      <c r="A279" s="46" t="s">
        <v>1208</v>
      </c>
      <c r="B279" s="46" t="s">
        <v>1238</v>
      </c>
      <c r="C279" s="46" t="s">
        <v>848</v>
      </c>
      <c r="D279" s="49"/>
      <c r="E279" s="49" t="s">
        <v>108</v>
      </c>
      <c r="F279" s="46">
        <v>19144</v>
      </c>
      <c r="G279" s="46" t="s">
        <v>849</v>
      </c>
      <c r="I279" s="48" t="s">
        <v>850</v>
      </c>
      <c r="J279" s="46" t="s">
        <v>302</v>
      </c>
    </row>
    <row r="280" spans="1:10" x14ac:dyDescent="0.3">
      <c r="A280" s="46" t="s">
        <v>1208</v>
      </c>
      <c r="B280" s="46" t="s">
        <v>1239</v>
      </c>
      <c r="C280" s="46" t="s">
        <v>1240</v>
      </c>
      <c r="D280" s="49"/>
      <c r="E280" s="49" t="s">
        <v>108</v>
      </c>
      <c r="F280" s="46">
        <v>19145</v>
      </c>
      <c r="G280" s="46" t="s">
        <v>1241</v>
      </c>
      <c r="I280" s="48" t="s">
        <v>1242</v>
      </c>
      <c r="J280" s="46" t="s">
        <v>302</v>
      </c>
    </row>
    <row r="281" spans="1:10" x14ac:dyDescent="0.3">
      <c r="A281" s="46" t="s">
        <v>1208</v>
      </c>
      <c r="B281" s="46" t="s">
        <v>1243</v>
      </c>
      <c r="C281" s="46" t="s">
        <v>1244</v>
      </c>
      <c r="D281" s="49"/>
      <c r="E281" s="49" t="s">
        <v>108</v>
      </c>
      <c r="F281" s="46">
        <v>19133</v>
      </c>
      <c r="G281" s="46" t="s">
        <v>1245</v>
      </c>
      <c r="I281" s="48" t="s">
        <v>1246</v>
      </c>
      <c r="J281" s="46" t="s">
        <v>302</v>
      </c>
    </row>
    <row r="282" spans="1:10" x14ac:dyDescent="0.3">
      <c r="A282" s="46" t="s">
        <v>1208</v>
      </c>
      <c r="B282" s="46" t="s">
        <v>1247</v>
      </c>
      <c r="C282" s="46" t="s">
        <v>347</v>
      </c>
      <c r="D282" s="49"/>
      <c r="E282" s="49" t="s">
        <v>108</v>
      </c>
      <c r="F282" s="46">
        <v>19103</v>
      </c>
      <c r="G282" s="46" t="s">
        <v>879</v>
      </c>
      <c r="I282" s="48" t="s">
        <v>880</v>
      </c>
      <c r="J282" s="46" t="s">
        <v>302</v>
      </c>
    </row>
    <row r="283" spans="1:10" x14ac:dyDescent="0.3">
      <c r="A283" s="46" t="s">
        <v>1208</v>
      </c>
      <c r="B283" s="46" t="s">
        <v>1248</v>
      </c>
      <c r="C283" s="46" t="s">
        <v>1249</v>
      </c>
      <c r="D283" s="49"/>
      <c r="E283" s="49" t="s">
        <v>108</v>
      </c>
      <c r="F283" s="46">
        <v>19125</v>
      </c>
      <c r="G283" s="46" t="s">
        <v>1250</v>
      </c>
      <c r="I283" s="48" t="s">
        <v>1251</v>
      </c>
      <c r="J283" s="46" t="s">
        <v>302</v>
      </c>
    </row>
    <row r="284" spans="1:10" x14ac:dyDescent="0.3">
      <c r="A284" s="46" t="s">
        <v>1208</v>
      </c>
      <c r="B284" s="46" t="s">
        <v>1252</v>
      </c>
      <c r="C284" s="46" t="s">
        <v>1253</v>
      </c>
      <c r="D284" s="49"/>
      <c r="E284" s="49" t="s">
        <v>108</v>
      </c>
      <c r="F284" s="46">
        <v>19103</v>
      </c>
      <c r="G284" s="46" t="s">
        <v>1254</v>
      </c>
      <c r="I284" s="48" t="s">
        <v>1255</v>
      </c>
      <c r="J284" s="46" t="s">
        <v>302</v>
      </c>
    </row>
    <row r="285" spans="1:10" x14ac:dyDescent="0.3">
      <c r="A285" s="46" t="s">
        <v>1208</v>
      </c>
      <c r="B285" s="46" t="s">
        <v>1256</v>
      </c>
      <c r="C285" s="46" t="s">
        <v>1257</v>
      </c>
      <c r="E285" s="46" t="s">
        <v>108</v>
      </c>
      <c r="F285" s="46">
        <v>19132</v>
      </c>
      <c r="G285" s="46" t="s">
        <v>1258</v>
      </c>
      <c r="H285" s="46" t="s">
        <v>319</v>
      </c>
      <c r="I285" s="48" t="s">
        <v>1214</v>
      </c>
      <c r="J285" s="46" t="s">
        <v>302</v>
      </c>
    </row>
    <row r="286" spans="1:10" x14ac:dyDescent="0.3">
      <c r="A286" s="46" t="s">
        <v>1208</v>
      </c>
      <c r="B286" s="46" t="s">
        <v>1259</v>
      </c>
      <c r="C286" s="60" t="s">
        <v>324</v>
      </c>
      <c r="D286" s="51" t="s">
        <v>324</v>
      </c>
      <c r="E286" s="46" t="s">
        <v>108</v>
      </c>
      <c r="F286" s="51" t="s">
        <v>324</v>
      </c>
      <c r="G286" s="51" t="s">
        <v>1260</v>
      </c>
      <c r="H286" s="46" t="s">
        <v>319</v>
      </c>
      <c r="I286" s="48" t="s">
        <v>1261</v>
      </c>
      <c r="J286" s="46" t="s">
        <v>302</v>
      </c>
    </row>
    <row r="287" spans="1:10" x14ac:dyDescent="0.3">
      <c r="A287" s="46" t="s">
        <v>1208</v>
      </c>
      <c r="B287" s="46" t="s">
        <v>1262</v>
      </c>
      <c r="C287" s="46" t="s">
        <v>330</v>
      </c>
      <c r="D287" s="49" t="s">
        <v>1263</v>
      </c>
      <c r="E287" s="49" t="s">
        <v>108</v>
      </c>
      <c r="F287" s="46">
        <v>19107</v>
      </c>
      <c r="G287" s="46" t="s">
        <v>1264</v>
      </c>
      <c r="I287" s="48" t="s">
        <v>1265</v>
      </c>
      <c r="J287" s="46" t="s">
        <v>302</v>
      </c>
    </row>
    <row r="288" spans="1:10" x14ac:dyDescent="0.3">
      <c r="A288" s="46" t="s">
        <v>1208</v>
      </c>
      <c r="B288" s="46" t="s">
        <v>1266</v>
      </c>
      <c r="C288" s="46" t="s">
        <v>890</v>
      </c>
      <c r="D288" s="49" t="s">
        <v>1267</v>
      </c>
      <c r="E288" s="49" t="s">
        <v>108</v>
      </c>
      <c r="F288" s="46">
        <v>19102</v>
      </c>
      <c r="G288" s="46" t="s">
        <v>1268</v>
      </c>
      <c r="I288" s="48" t="s">
        <v>1269</v>
      </c>
      <c r="J288" s="46" t="s">
        <v>302</v>
      </c>
    </row>
    <row r="289" spans="1:10" x14ac:dyDescent="0.3">
      <c r="A289" s="46" t="s">
        <v>1208</v>
      </c>
      <c r="B289" s="46" t="s">
        <v>1270</v>
      </c>
      <c r="C289" s="46" t="s">
        <v>1271</v>
      </c>
      <c r="D289" s="49" t="s">
        <v>504</v>
      </c>
      <c r="E289" s="49" t="s">
        <v>108</v>
      </c>
      <c r="F289" s="46">
        <v>19103</v>
      </c>
      <c r="G289" s="46" t="s">
        <v>1272</v>
      </c>
      <c r="I289" s="48" t="s">
        <v>1273</v>
      </c>
      <c r="J289" s="46" t="s">
        <v>302</v>
      </c>
    </row>
    <row r="290" spans="1:10" x14ac:dyDescent="0.3">
      <c r="A290" s="46" t="s">
        <v>1274</v>
      </c>
      <c r="B290" s="46" t="s">
        <v>1275</v>
      </c>
      <c r="C290" s="46" t="s">
        <v>1276</v>
      </c>
      <c r="D290" s="49" t="s">
        <v>283</v>
      </c>
      <c r="E290" s="49" t="s">
        <v>510</v>
      </c>
      <c r="F290" s="46">
        <v>18901</v>
      </c>
      <c r="G290" s="46" t="s">
        <v>1277</v>
      </c>
      <c r="I290" s="48" t="s">
        <v>1278</v>
      </c>
      <c r="J290" s="46" t="s">
        <v>211</v>
      </c>
    </row>
    <row r="291" spans="1:10" x14ac:dyDescent="0.3">
      <c r="A291" s="46" t="s">
        <v>1274</v>
      </c>
      <c r="B291" s="46" t="s">
        <v>1279</v>
      </c>
      <c r="C291" s="46" t="s">
        <v>1280</v>
      </c>
      <c r="D291" s="49" t="s">
        <v>1281</v>
      </c>
      <c r="E291" s="49" t="s">
        <v>74</v>
      </c>
      <c r="F291" s="46">
        <v>19380</v>
      </c>
      <c r="G291" s="46" t="s">
        <v>1282</v>
      </c>
      <c r="I291" s="48" t="s">
        <v>1283</v>
      </c>
      <c r="J291" s="46" t="s">
        <v>235</v>
      </c>
    </row>
    <row r="292" spans="1:10" x14ac:dyDescent="0.3">
      <c r="A292" s="46" t="s">
        <v>1274</v>
      </c>
      <c r="B292" s="46" t="s">
        <v>1284</v>
      </c>
      <c r="C292" s="46" t="s">
        <v>1285</v>
      </c>
      <c r="D292" s="49" t="s">
        <v>1286</v>
      </c>
      <c r="E292" s="49" t="s">
        <v>551</v>
      </c>
      <c r="F292" s="46">
        <v>19335</v>
      </c>
      <c r="G292" s="46" t="s">
        <v>1287</v>
      </c>
      <c r="I292" s="48" t="s">
        <v>1288</v>
      </c>
      <c r="J292" s="46" t="s">
        <v>235</v>
      </c>
    </row>
    <row r="293" spans="1:10" x14ac:dyDescent="0.3">
      <c r="A293" s="46" t="s">
        <v>1274</v>
      </c>
      <c r="B293" s="46" t="s">
        <v>1289</v>
      </c>
      <c r="C293" s="46" t="s">
        <v>563</v>
      </c>
      <c r="D293" s="49"/>
      <c r="E293" s="49" t="s">
        <v>76</v>
      </c>
      <c r="F293" s="46">
        <v>19401</v>
      </c>
      <c r="G293" s="46" t="s">
        <v>564</v>
      </c>
      <c r="I293" s="48" t="s">
        <v>1290</v>
      </c>
      <c r="J293" s="46" t="s">
        <v>259</v>
      </c>
    </row>
    <row r="294" spans="1:10" x14ac:dyDescent="0.3">
      <c r="A294" s="46" t="s">
        <v>1274</v>
      </c>
      <c r="B294" s="46" t="s">
        <v>1291</v>
      </c>
      <c r="C294" s="46" t="s">
        <v>1292</v>
      </c>
      <c r="D294" s="49" t="s">
        <v>1293</v>
      </c>
      <c r="E294" s="49" t="s">
        <v>76</v>
      </c>
      <c r="F294" s="46">
        <v>19404</v>
      </c>
      <c r="G294" s="46" t="s">
        <v>1294</v>
      </c>
      <c r="I294" s="48" t="s">
        <v>1295</v>
      </c>
      <c r="J294" s="46" t="s">
        <v>259</v>
      </c>
    </row>
    <row r="295" spans="1:10" x14ac:dyDescent="0.3">
      <c r="A295" s="46" t="s">
        <v>1274</v>
      </c>
      <c r="B295" s="46" t="s">
        <v>1296</v>
      </c>
      <c r="C295" s="46" t="s">
        <v>1297</v>
      </c>
      <c r="D295" s="49" t="s">
        <v>1298</v>
      </c>
      <c r="E295" s="49" t="s">
        <v>108</v>
      </c>
      <c r="F295" s="46">
        <v>19120</v>
      </c>
      <c r="G295" s="46" t="s">
        <v>1299</v>
      </c>
      <c r="I295" s="48" t="s">
        <v>1300</v>
      </c>
      <c r="J295" s="46" t="s">
        <v>302</v>
      </c>
    </row>
    <row r="296" spans="1:10" x14ac:dyDescent="0.3">
      <c r="A296" s="46" t="s">
        <v>1274</v>
      </c>
      <c r="B296" s="46" t="s">
        <v>1301</v>
      </c>
      <c r="C296" s="46" t="s">
        <v>1302</v>
      </c>
      <c r="D296" s="49"/>
      <c r="E296" s="49" t="s">
        <v>108</v>
      </c>
      <c r="F296" s="46">
        <v>19146</v>
      </c>
      <c r="G296" s="46" t="s">
        <v>1303</v>
      </c>
      <c r="I296" s="48" t="s">
        <v>1242</v>
      </c>
      <c r="J296" s="46" t="s">
        <v>302</v>
      </c>
    </row>
    <row r="297" spans="1:10" x14ac:dyDescent="0.3">
      <c r="A297" s="46" t="s">
        <v>1274</v>
      </c>
      <c r="B297" s="46" t="s">
        <v>1304</v>
      </c>
      <c r="C297" s="46" t="s">
        <v>1305</v>
      </c>
      <c r="D297" s="49"/>
      <c r="E297" s="49" t="s">
        <v>108</v>
      </c>
      <c r="F297" s="46">
        <v>19123</v>
      </c>
      <c r="G297" s="51" t="s">
        <v>324</v>
      </c>
      <c r="I297" s="48" t="s">
        <v>1306</v>
      </c>
      <c r="J297" s="46" t="s">
        <v>302</v>
      </c>
    </row>
    <row r="298" spans="1:10" x14ac:dyDescent="0.3">
      <c r="A298" s="46" t="s">
        <v>1274</v>
      </c>
      <c r="B298" s="46" t="s">
        <v>1307</v>
      </c>
      <c r="C298" s="46" t="s">
        <v>1308</v>
      </c>
      <c r="D298" s="49"/>
      <c r="E298" s="49" t="s">
        <v>108</v>
      </c>
      <c r="F298" s="46">
        <v>19144</v>
      </c>
      <c r="G298" s="46" t="s">
        <v>1309</v>
      </c>
      <c r="I298" s="48" t="s">
        <v>1310</v>
      </c>
      <c r="J298" s="46" t="s">
        <v>302</v>
      </c>
    </row>
    <row r="299" spans="1:10" x14ac:dyDescent="0.3">
      <c r="A299" s="46" t="s">
        <v>1274</v>
      </c>
      <c r="B299" s="46" t="s">
        <v>1311</v>
      </c>
      <c r="C299" s="46" t="s">
        <v>1312</v>
      </c>
      <c r="D299" s="49" t="s">
        <v>1313</v>
      </c>
      <c r="E299" s="49" t="s">
        <v>108</v>
      </c>
      <c r="F299" s="46">
        <v>19107</v>
      </c>
      <c r="G299" s="46" t="s">
        <v>1314</v>
      </c>
      <c r="I299" s="48" t="s">
        <v>1315</v>
      </c>
      <c r="J299" s="46" t="s">
        <v>302</v>
      </c>
    </row>
    <row r="300" spans="1:10" x14ac:dyDescent="0.3">
      <c r="A300" s="46" t="s">
        <v>1274</v>
      </c>
      <c r="B300" s="46" t="s">
        <v>1316</v>
      </c>
      <c r="C300" s="46" t="s">
        <v>1317</v>
      </c>
      <c r="D300" s="49" t="s">
        <v>1318</v>
      </c>
      <c r="E300" s="49" t="s">
        <v>108</v>
      </c>
      <c r="F300" s="46">
        <v>19120</v>
      </c>
      <c r="G300" s="46" t="s">
        <v>1319</v>
      </c>
      <c r="I300" s="48" t="s">
        <v>1320</v>
      </c>
      <c r="J300" s="46" t="s">
        <v>302</v>
      </c>
    </row>
    <row r="301" spans="1:10" x14ac:dyDescent="0.3">
      <c r="A301" s="46" t="s">
        <v>1274</v>
      </c>
      <c r="B301" s="46" t="s">
        <v>1321</v>
      </c>
      <c r="C301" s="46" t="s">
        <v>1322</v>
      </c>
      <c r="D301" s="49"/>
      <c r="E301" s="49" t="s">
        <v>108</v>
      </c>
      <c r="F301" s="46">
        <v>19104</v>
      </c>
      <c r="G301" s="46" t="s">
        <v>1323</v>
      </c>
      <c r="I301" s="48" t="s">
        <v>1324</v>
      </c>
      <c r="J301" s="46" t="s">
        <v>302</v>
      </c>
    </row>
    <row r="302" spans="1:10" x14ac:dyDescent="0.3">
      <c r="A302" s="46" t="s">
        <v>1274</v>
      </c>
      <c r="B302" s="46" t="s">
        <v>914</v>
      </c>
      <c r="C302" s="46" t="s">
        <v>915</v>
      </c>
      <c r="D302" s="49"/>
      <c r="E302" s="49" t="s">
        <v>108</v>
      </c>
      <c r="F302" s="46">
        <v>19130</v>
      </c>
      <c r="G302" s="46" t="s">
        <v>1018</v>
      </c>
      <c r="I302" s="48" t="s">
        <v>1325</v>
      </c>
      <c r="J302" s="46" t="s">
        <v>302</v>
      </c>
    </row>
    <row r="303" spans="1:10" x14ac:dyDescent="0.3">
      <c r="A303" s="46" t="s">
        <v>1274</v>
      </c>
      <c r="B303" s="46" t="s">
        <v>1284</v>
      </c>
      <c r="C303" s="46" t="s">
        <v>1326</v>
      </c>
      <c r="D303" s="49"/>
      <c r="E303" s="49" t="s">
        <v>108</v>
      </c>
      <c r="F303" s="46">
        <v>19106</v>
      </c>
      <c r="G303" s="46" t="s">
        <v>1327</v>
      </c>
      <c r="I303" s="48" t="s">
        <v>1288</v>
      </c>
      <c r="J303" s="46" t="s">
        <v>302</v>
      </c>
    </row>
  </sheetData>
  <hyperlinks>
    <hyperlink ref="I2" r:id="rId1" xr:uid="{00000000-0004-0000-0400-000000000000}"/>
    <hyperlink ref="I3" r:id="rId2" xr:uid="{00000000-0004-0000-0400-000001000000}"/>
    <hyperlink ref="I4" r:id="rId3" xr:uid="{00000000-0004-0000-0400-000002000000}"/>
    <hyperlink ref="I5" r:id="rId4" xr:uid="{00000000-0004-0000-0400-000003000000}"/>
    <hyperlink ref="I9" r:id="rId5" xr:uid="{00000000-0004-0000-0400-000004000000}"/>
    <hyperlink ref="I10" r:id="rId6" xr:uid="{00000000-0004-0000-0400-000005000000}"/>
    <hyperlink ref="I12" r:id="rId7" xr:uid="{00000000-0004-0000-0400-000006000000}"/>
    <hyperlink ref="I13" r:id="rId8" xr:uid="{00000000-0004-0000-0400-000007000000}"/>
    <hyperlink ref="I14" r:id="rId9" xr:uid="{00000000-0004-0000-0400-000008000000}"/>
    <hyperlink ref="I6" r:id="rId10" xr:uid="{00000000-0004-0000-0400-000009000000}"/>
    <hyperlink ref="I7" r:id="rId11" xr:uid="{00000000-0004-0000-0400-00000A000000}"/>
    <hyperlink ref="I8" r:id="rId12" xr:uid="{00000000-0004-0000-0400-00000B000000}"/>
    <hyperlink ref="I11" r:id="rId13" xr:uid="{00000000-0004-0000-0400-00000C000000}"/>
    <hyperlink ref="I16" r:id="rId14" xr:uid="{00000000-0004-0000-0400-00000D000000}"/>
    <hyperlink ref="I18" r:id="rId15" xr:uid="{00000000-0004-0000-0400-00000E000000}"/>
    <hyperlink ref="I19" r:id="rId16" xr:uid="{00000000-0004-0000-0400-00000F000000}"/>
    <hyperlink ref="I20" r:id="rId17" xr:uid="{00000000-0004-0000-0400-000010000000}"/>
    <hyperlink ref="I21" r:id="rId18" xr:uid="{00000000-0004-0000-0400-000011000000}"/>
    <hyperlink ref="I22" r:id="rId19" xr:uid="{00000000-0004-0000-0400-000012000000}"/>
    <hyperlink ref="I23" r:id="rId20" xr:uid="{00000000-0004-0000-0400-000013000000}"/>
    <hyperlink ref="I25" r:id="rId21" xr:uid="{00000000-0004-0000-0400-000014000000}"/>
    <hyperlink ref="I26" r:id="rId22" xr:uid="{00000000-0004-0000-0400-000015000000}"/>
    <hyperlink ref="I27" r:id="rId23" xr:uid="{00000000-0004-0000-0400-000016000000}"/>
    <hyperlink ref="I28" r:id="rId24" xr:uid="{00000000-0004-0000-0400-000017000000}"/>
    <hyperlink ref="I29" r:id="rId25" xr:uid="{00000000-0004-0000-0400-000018000000}"/>
    <hyperlink ref="I30" r:id="rId26" xr:uid="{00000000-0004-0000-0400-000019000000}"/>
    <hyperlink ref="I31" r:id="rId27" xr:uid="{00000000-0004-0000-0400-00001A000000}"/>
    <hyperlink ref="I32" r:id="rId28" xr:uid="{00000000-0004-0000-0400-00001B000000}"/>
    <hyperlink ref="I33" r:id="rId29" xr:uid="{00000000-0004-0000-0400-00001C000000}"/>
    <hyperlink ref="I15" r:id="rId30" xr:uid="{00000000-0004-0000-0400-00001D000000}"/>
    <hyperlink ref="I34" r:id="rId31" xr:uid="{00000000-0004-0000-0400-00001E000000}"/>
    <hyperlink ref="I35" r:id="rId32" xr:uid="{00000000-0004-0000-0400-00001F000000}"/>
    <hyperlink ref="I17" r:id="rId33" xr:uid="{00000000-0004-0000-0400-000020000000}"/>
    <hyperlink ref="I39" r:id="rId34" xr:uid="{00000000-0004-0000-0400-000021000000}"/>
    <hyperlink ref="I45" r:id="rId35" xr:uid="{00000000-0004-0000-0400-000022000000}"/>
    <hyperlink ref="I38" r:id="rId36" xr:uid="{00000000-0004-0000-0400-000023000000}"/>
    <hyperlink ref="I44" r:id="rId37" xr:uid="{00000000-0004-0000-0400-000024000000}"/>
    <hyperlink ref="I41" r:id="rId38" xr:uid="{00000000-0004-0000-0400-000025000000}"/>
    <hyperlink ref="I60" r:id="rId39" xr:uid="{00000000-0004-0000-0400-000026000000}"/>
    <hyperlink ref="I46" r:id="rId40" xr:uid="{00000000-0004-0000-0400-000027000000}"/>
    <hyperlink ref="I36" r:id="rId41" xr:uid="{00000000-0004-0000-0400-000028000000}"/>
    <hyperlink ref="I45:I60" r:id="rId42" display="http://www.dhs.pa.gov/citizens/findfacilsandlocs/countyassistanceofficecontactinformation/index.htm" xr:uid="{00000000-0004-0000-0400-000029000000}"/>
    <hyperlink ref="I61" r:id="rId43" xr:uid="{00000000-0004-0000-0400-00002A000000}"/>
    <hyperlink ref="I68" r:id="rId44" xr:uid="{00000000-0004-0000-0400-00002B000000}"/>
    <hyperlink ref="I69" r:id="rId45" xr:uid="{00000000-0004-0000-0400-00002C000000}"/>
    <hyperlink ref="I62" r:id="rId46" xr:uid="{00000000-0004-0000-0400-00002D000000}"/>
    <hyperlink ref="I63" r:id="rId47" xr:uid="{00000000-0004-0000-0400-00002E000000}"/>
    <hyperlink ref="I64" r:id="rId48" xr:uid="{00000000-0004-0000-0400-00002F000000}"/>
    <hyperlink ref="I65" r:id="rId49" xr:uid="{00000000-0004-0000-0400-000030000000}"/>
    <hyperlink ref="I66" r:id="rId50" xr:uid="{00000000-0004-0000-0400-000031000000}"/>
    <hyperlink ref="I67" r:id="rId51" xr:uid="{00000000-0004-0000-0400-000032000000}"/>
    <hyperlink ref="I102" r:id="rId52" xr:uid="{00000000-0004-0000-0400-000033000000}"/>
    <hyperlink ref="I74" r:id="rId53" xr:uid="{00000000-0004-0000-0400-000034000000}"/>
    <hyperlink ref="I76" r:id="rId54" xr:uid="{00000000-0004-0000-0400-000035000000}"/>
    <hyperlink ref="I77" r:id="rId55" xr:uid="{00000000-0004-0000-0400-000036000000}"/>
    <hyperlink ref="I79" r:id="rId56" xr:uid="{00000000-0004-0000-0400-000037000000}"/>
    <hyperlink ref="I82" r:id="rId57" xr:uid="{00000000-0004-0000-0400-000038000000}"/>
    <hyperlink ref="I85" r:id="rId58" xr:uid="{00000000-0004-0000-0400-000039000000}"/>
    <hyperlink ref="I87" r:id="rId59" xr:uid="{00000000-0004-0000-0400-00003A000000}"/>
    <hyperlink ref="I88" r:id="rId60" xr:uid="{00000000-0004-0000-0400-00003B000000}"/>
    <hyperlink ref="I89" r:id="rId61" xr:uid="{00000000-0004-0000-0400-00003C000000}"/>
    <hyperlink ref="I90" r:id="rId62" xr:uid="{00000000-0004-0000-0400-00003D000000}"/>
    <hyperlink ref="I92" r:id="rId63" xr:uid="{00000000-0004-0000-0400-00003E000000}"/>
    <hyperlink ref="I93" r:id="rId64" xr:uid="{00000000-0004-0000-0400-00003F000000}"/>
    <hyperlink ref="I94" r:id="rId65" xr:uid="{00000000-0004-0000-0400-000040000000}"/>
    <hyperlink ref="I95" r:id="rId66" xr:uid="{00000000-0004-0000-0400-000041000000}"/>
    <hyperlink ref="I96" r:id="rId67" xr:uid="{00000000-0004-0000-0400-000042000000}"/>
    <hyperlink ref="I97" r:id="rId68" xr:uid="{00000000-0004-0000-0400-000043000000}"/>
    <hyperlink ref="I98" r:id="rId69" xr:uid="{00000000-0004-0000-0400-000044000000}"/>
    <hyperlink ref="I99" r:id="rId70" xr:uid="{00000000-0004-0000-0400-000045000000}"/>
    <hyperlink ref="I100" r:id="rId71" xr:uid="{00000000-0004-0000-0400-000046000000}"/>
    <hyperlink ref="I103" r:id="rId72" xr:uid="{00000000-0004-0000-0400-000047000000}"/>
    <hyperlink ref="I105" r:id="rId73" xr:uid="{00000000-0004-0000-0400-000048000000}"/>
    <hyperlink ref="I106" r:id="rId74" xr:uid="{00000000-0004-0000-0400-000049000000}"/>
    <hyperlink ref="I107" r:id="rId75" xr:uid="{00000000-0004-0000-0400-00004A000000}"/>
    <hyperlink ref="I110" r:id="rId76" xr:uid="{00000000-0004-0000-0400-00004B000000}"/>
    <hyperlink ref="I113" r:id="rId77" xr:uid="{00000000-0004-0000-0400-00004C000000}"/>
    <hyperlink ref="I115" r:id="rId78" xr:uid="{00000000-0004-0000-0400-00004D000000}"/>
    <hyperlink ref="I116" r:id="rId79" xr:uid="{00000000-0004-0000-0400-00004E000000}"/>
    <hyperlink ref="I117" r:id="rId80" xr:uid="{00000000-0004-0000-0400-00004F000000}"/>
    <hyperlink ref="I118" r:id="rId81" xr:uid="{00000000-0004-0000-0400-000050000000}"/>
    <hyperlink ref="I121" r:id="rId82" xr:uid="{00000000-0004-0000-0400-000051000000}"/>
    <hyperlink ref="I122" r:id="rId83" xr:uid="{00000000-0004-0000-0400-000052000000}"/>
    <hyperlink ref="I123" r:id="rId84" xr:uid="{00000000-0004-0000-0400-000053000000}"/>
    <hyperlink ref="I124" r:id="rId85" xr:uid="{00000000-0004-0000-0400-000054000000}"/>
    <hyperlink ref="I126" r:id="rId86" xr:uid="{00000000-0004-0000-0400-000055000000}"/>
    <hyperlink ref="I128" r:id="rId87" xr:uid="{00000000-0004-0000-0400-000056000000}"/>
    <hyperlink ref="I129" r:id="rId88" xr:uid="{00000000-0004-0000-0400-000057000000}"/>
    <hyperlink ref="I131" r:id="rId89" xr:uid="{00000000-0004-0000-0400-000058000000}"/>
    <hyperlink ref="I133" r:id="rId90" xr:uid="{00000000-0004-0000-0400-000059000000}"/>
    <hyperlink ref="I136" r:id="rId91" xr:uid="{00000000-0004-0000-0400-00005A000000}"/>
    <hyperlink ref="I72" r:id="rId92" xr:uid="{00000000-0004-0000-0400-00005B000000}"/>
    <hyperlink ref="I86" r:id="rId93" xr:uid="{00000000-0004-0000-0400-00005C000000}"/>
    <hyperlink ref="I70" r:id="rId94" xr:uid="{00000000-0004-0000-0400-00005D000000}"/>
    <hyperlink ref="I71" r:id="rId95" xr:uid="{00000000-0004-0000-0400-00005E000000}"/>
    <hyperlink ref="I134" r:id="rId96" xr:uid="{00000000-0004-0000-0400-00005F000000}"/>
    <hyperlink ref="I137" r:id="rId97" xr:uid="{00000000-0004-0000-0400-000060000000}"/>
    <hyperlink ref="I139" r:id="rId98" xr:uid="{00000000-0004-0000-0400-000061000000}"/>
    <hyperlink ref="I140" r:id="rId99" xr:uid="{00000000-0004-0000-0400-000062000000}"/>
    <hyperlink ref="I141" r:id="rId100" xr:uid="{00000000-0004-0000-0400-000063000000}"/>
    <hyperlink ref="I142" r:id="rId101" display="http://www.dhs.pa.gov/" xr:uid="{00000000-0004-0000-0400-000064000000}"/>
    <hyperlink ref="I143" r:id="rId102" xr:uid="{00000000-0004-0000-0400-000065000000}"/>
    <hyperlink ref="I144" r:id="rId103" xr:uid="{00000000-0004-0000-0400-000066000000}"/>
    <hyperlink ref="I146" r:id="rId104" xr:uid="{00000000-0004-0000-0400-000067000000}"/>
    <hyperlink ref="I148" r:id="rId105" xr:uid="{00000000-0004-0000-0400-000068000000}"/>
    <hyperlink ref="I149" r:id="rId106" xr:uid="{00000000-0004-0000-0400-000069000000}"/>
    <hyperlink ref="I150" r:id="rId107" xr:uid="{00000000-0004-0000-0400-00006A000000}"/>
    <hyperlink ref="I151" r:id="rId108" xr:uid="{00000000-0004-0000-0400-00006B000000}"/>
    <hyperlink ref="I153" r:id="rId109" xr:uid="{00000000-0004-0000-0400-00006C000000}"/>
    <hyperlink ref="I154" r:id="rId110" xr:uid="{00000000-0004-0000-0400-00006D000000}"/>
    <hyperlink ref="I157" r:id="rId111" xr:uid="{00000000-0004-0000-0400-00006E000000}"/>
    <hyperlink ref="I158" r:id="rId112" xr:uid="{00000000-0004-0000-0400-00006F000000}"/>
    <hyperlink ref="I159" r:id="rId113" xr:uid="{00000000-0004-0000-0400-000070000000}"/>
    <hyperlink ref="I160" r:id="rId114" xr:uid="{00000000-0004-0000-0400-000071000000}"/>
    <hyperlink ref="I163" r:id="rId115" xr:uid="{00000000-0004-0000-0400-000072000000}"/>
    <hyperlink ref="I164" r:id="rId116" xr:uid="{00000000-0004-0000-0400-000073000000}"/>
    <hyperlink ref="I166" r:id="rId117" xr:uid="{00000000-0004-0000-0400-000074000000}"/>
    <hyperlink ref="I167" r:id="rId118" xr:uid="{00000000-0004-0000-0400-000075000000}"/>
    <hyperlink ref="I168" r:id="rId119" xr:uid="{00000000-0004-0000-0400-000076000000}"/>
    <hyperlink ref="I169" r:id="rId120" xr:uid="{00000000-0004-0000-0400-000077000000}"/>
    <hyperlink ref="I170" r:id="rId121" xr:uid="{00000000-0004-0000-0400-000078000000}"/>
    <hyperlink ref="I171" r:id="rId122" xr:uid="{00000000-0004-0000-0400-000079000000}"/>
    <hyperlink ref="I172" r:id="rId123" xr:uid="{00000000-0004-0000-0400-00007A000000}"/>
    <hyperlink ref="I173" r:id="rId124" xr:uid="{00000000-0004-0000-0400-00007B000000}"/>
    <hyperlink ref="I176" r:id="rId125" xr:uid="{00000000-0004-0000-0400-00007C000000}"/>
    <hyperlink ref="I177" r:id="rId126" xr:uid="{00000000-0004-0000-0400-00007D000000}"/>
    <hyperlink ref="I178" r:id="rId127" xr:uid="{00000000-0004-0000-0400-00007E000000}"/>
    <hyperlink ref="I179" r:id="rId128" xr:uid="{00000000-0004-0000-0400-00007F000000}"/>
    <hyperlink ref="I180" r:id="rId129" xr:uid="{00000000-0004-0000-0400-000080000000}"/>
    <hyperlink ref="I181" r:id="rId130" xr:uid="{00000000-0004-0000-0400-000081000000}"/>
    <hyperlink ref="I184" r:id="rId131" xr:uid="{00000000-0004-0000-0400-000082000000}"/>
    <hyperlink ref="I185" r:id="rId132" xr:uid="{00000000-0004-0000-0400-000083000000}"/>
    <hyperlink ref="I147" r:id="rId133" display="http://www.dhs.pa.gov/" xr:uid="{00000000-0004-0000-0400-000084000000}"/>
    <hyperlink ref="I138" r:id="rId134" xr:uid="{00000000-0004-0000-0400-000085000000}"/>
    <hyperlink ref="I145" r:id="rId135" xr:uid="{00000000-0004-0000-0400-000086000000}"/>
    <hyperlink ref="I155" r:id="rId136" display="http://www.dhs.pa.gov/" xr:uid="{00000000-0004-0000-0400-000087000000}"/>
    <hyperlink ref="I156" r:id="rId137" display="http://www.dhs.pa.gov/" xr:uid="{00000000-0004-0000-0400-000088000000}"/>
    <hyperlink ref="I162" r:id="rId138" xr:uid="{00000000-0004-0000-0400-000089000000}"/>
    <hyperlink ref="I174" r:id="rId139" xr:uid="{00000000-0004-0000-0400-00008A000000}"/>
    <hyperlink ref="I175" r:id="rId140" display="http://www.dhs.pa.gov/" xr:uid="{00000000-0004-0000-0400-00008B000000}"/>
    <hyperlink ref="I199" r:id="rId141" xr:uid="{00000000-0004-0000-0400-00008C000000}"/>
    <hyperlink ref="I186" r:id="rId142" xr:uid="{00000000-0004-0000-0400-00008D000000}"/>
    <hyperlink ref="I187" r:id="rId143" xr:uid="{00000000-0004-0000-0400-00008E000000}"/>
    <hyperlink ref="I188" r:id="rId144" xr:uid="{00000000-0004-0000-0400-00008F000000}"/>
    <hyperlink ref="I189" r:id="rId145" xr:uid="{00000000-0004-0000-0400-000090000000}"/>
    <hyperlink ref="I190" r:id="rId146" xr:uid="{00000000-0004-0000-0400-000091000000}"/>
    <hyperlink ref="I192" r:id="rId147" xr:uid="{00000000-0004-0000-0400-000092000000}"/>
    <hyperlink ref="I209" r:id="rId148" xr:uid="{00000000-0004-0000-0400-000093000000}"/>
    <hyperlink ref="I193" r:id="rId149" xr:uid="{00000000-0004-0000-0400-000094000000}"/>
    <hyperlink ref="I194" r:id="rId150" xr:uid="{00000000-0004-0000-0400-000095000000}"/>
    <hyperlink ref="I195" r:id="rId151" xr:uid="{00000000-0004-0000-0400-000096000000}"/>
    <hyperlink ref="I196" r:id="rId152" xr:uid="{00000000-0004-0000-0400-000097000000}"/>
    <hyperlink ref="I197" r:id="rId153" xr:uid="{00000000-0004-0000-0400-000098000000}"/>
    <hyperlink ref="I198" r:id="rId154" xr:uid="{00000000-0004-0000-0400-000099000000}"/>
    <hyperlink ref="I200" r:id="rId155" xr:uid="{00000000-0004-0000-0400-00009A000000}"/>
    <hyperlink ref="I201" r:id="rId156" xr:uid="{00000000-0004-0000-0400-00009B000000}"/>
    <hyperlink ref="I202" r:id="rId157" xr:uid="{00000000-0004-0000-0400-00009C000000}"/>
    <hyperlink ref="I203" r:id="rId158" xr:uid="{00000000-0004-0000-0400-00009D000000}"/>
    <hyperlink ref="I204" r:id="rId159" xr:uid="{00000000-0004-0000-0400-00009E000000}"/>
    <hyperlink ref="I205" r:id="rId160" xr:uid="{00000000-0004-0000-0400-00009F000000}"/>
    <hyperlink ref="I206" r:id="rId161" xr:uid="{00000000-0004-0000-0400-0000A0000000}"/>
    <hyperlink ref="I207" r:id="rId162" xr:uid="{00000000-0004-0000-0400-0000A1000000}"/>
    <hyperlink ref="I208" r:id="rId163" xr:uid="{00000000-0004-0000-0400-0000A2000000}"/>
    <hyperlink ref="I211" r:id="rId164" xr:uid="{00000000-0004-0000-0400-0000A3000000}"/>
    <hyperlink ref="I212" r:id="rId165" xr:uid="{00000000-0004-0000-0400-0000A4000000}"/>
    <hyperlink ref="I233" r:id="rId166" xr:uid="{00000000-0004-0000-0400-0000A5000000}"/>
    <hyperlink ref="I231" r:id="rId167" xr:uid="{00000000-0004-0000-0400-0000A6000000}"/>
    <hyperlink ref="I230" r:id="rId168" xr:uid="{00000000-0004-0000-0400-0000A7000000}"/>
    <hyperlink ref="I228" r:id="rId169" xr:uid="{00000000-0004-0000-0400-0000A8000000}"/>
    <hyperlink ref="I227" r:id="rId170" xr:uid="{00000000-0004-0000-0400-0000A9000000}"/>
    <hyperlink ref="I226" r:id="rId171" xr:uid="{00000000-0004-0000-0400-0000AA000000}"/>
    <hyperlink ref="I225" r:id="rId172" xr:uid="{00000000-0004-0000-0400-0000AB000000}"/>
    <hyperlink ref="I224" r:id="rId173" xr:uid="{00000000-0004-0000-0400-0000AC000000}"/>
    <hyperlink ref="I223" r:id="rId174" xr:uid="{00000000-0004-0000-0400-0000AD000000}"/>
    <hyperlink ref="I222" r:id="rId175" xr:uid="{00000000-0004-0000-0400-0000AE000000}"/>
    <hyperlink ref="I221" r:id="rId176" xr:uid="{00000000-0004-0000-0400-0000AF000000}"/>
    <hyperlink ref="I220" r:id="rId177" xr:uid="{00000000-0004-0000-0400-0000B0000000}"/>
    <hyperlink ref="I218" r:id="rId178" xr:uid="{00000000-0004-0000-0400-0000B1000000}"/>
    <hyperlink ref="I217" r:id="rId179" xr:uid="{00000000-0004-0000-0400-0000B2000000}"/>
    <hyperlink ref="I216" r:id="rId180" xr:uid="{00000000-0004-0000-0400-0000B3000000}"/>
    <hyperlink ref="I214" r:id="rId181" xr:uid="{00000000-0004-0000-0400-0000B4000000}"/>
    <hyperlink ref="I213" r:id="rId182" xr:uid="{00000000-0004-0000-0400-0000B5000000}"/>
    <hyperlink ref="I229" r:id="rId183" xr:uid="{00000000-0004-0000-0400-0000B6000000}"/>
    <hyperlink ref="I235" r:id="rId184" xr:uid="{00000000-0004-0000-0400-0000B7000000}"/>
    <hyperlink ref="I237" r:id="rId185" xr:uid="{00000000-0004-0000-0400-0000B8000000}"/>
    <hyperlink ref="I239" r:id="rId186" xr:uid="{00000000-0004-0000-0400-0000B9000000}"/>
    <hyperlink ref="I234" r:id="rId187" xr:uid="{00000000-0004-0000-0400-0000BA000000}"/>
    <hyperlink ref="I236" r:id="rId188" xr:uid="{00000000-0004-0000-0400-0000BB000000}"/>
    <hyperlink ref="I238" r:id="rId189" xr:uid="{00000000-0004-0000-0400-0000BC000000}"/>
    <hyperlink ref="I240" r:id="rId190" xr:uid="{00000000-0004-0000-0400-0000BD000000}"/>
    <hyperlink ref="I243" r:id="rId191" xr:uid="{00000000-0004-0000-0400-0000BE000000}"/>
    <hyperlink ref="I245" r:id="rId192" xr:uid="{00000000-0004-0000-0400-0000BF000000}"/>
    <hyperlink ref="I247" r:id="rId193" xr:uid="{00000000-0004-0000-0400-0000C0000000}"/>
    <hyperlink ref="I248" r:id="rId194" xr:uid="{00000000-0004-0000-0400-0000C1000000}"/>
    <hyperlink ref="I244" r:id="rId195" xr:uid="{00000000-0004-0000-0400-0000C2000000}"/>
    <hyperlink ref="I242" r:id="rId196" xr:uid="{00000000-0004-0000-0400-0000C3000000}"/>
    <hyperlink ref="I241" r:id="rId197" xr:uid="{00000000-0004-0000-0400-0000C4000000}"/>
    <hyperlink ref="I250" r:id="rId198" xr:uid="{00000000-0004-0000-0400-0000C5000000}"/>
    <hyperlink ref="I251" r:id="rId199" xr:uid="{00000000-0004-0000-0400-0000C6000000}"/>
    <hyperlink ref="I252" r:id="rId200" xr:uid="{00000000-0004-0000-0400-0000C7000000}"/>
    <hyperlink ref="I253" r:id="rId201" xr:uid="{00000000-0004-0000-0400-0000C8000000}"/>
    <hyperlink ref="I254" r:id="rId202" xr:uid="{00000000-0004-0000-0400-0000C9000000}"/>
    <hyperlink ref="I255" r:id="rId203" xr:uid="{00000000-0004-0000-0400-0000CA000000}"/>
    <hyperlink ref="I256" r:id="rId204" xr:uid="{00000000-0004-0000-0400-0000CB000000}"/>
    <hyperlink ref="I257" r:id="rId205" xr:uid="{00000000-0004-0000-0400-0000CC000000}"/>
    <hyperlink ref="I258" r:id="rId206" xr:uid="{00000000-0004-0000-0400-0000CD000000}"/>
    <hyperlink ref="I260" r:id="rId207" xr:uid="{00000000-0004-0000-0400-0000CE000000}"/>
    <hyperlink ref="I261" r:id="rId208" xr:uid="{00000000-0004-0000-0400-0000CF000000}"/>
    <hyperlink ref="I262" r:id="rId209" xr:uid="{00000000-0004-0000-0400-0000D0000000}"/>
    <hyperlink ref="I263" r:id="rId210" xr:uid="{00000000-0004-0000-0400-0000D1000000}"/>
    <hyperlink ref="I264" r:id="rId211" xr:uid="{00000000-0004-0000-0400-0000D2000000}"/>
    <hyperlink ref="I265" r:id="rId212" xr:uid="{00000000-0004-0000-0400-0000D3000000}"/>
    <hyperlink ref="I266" r:id="rId213" xr:uid="{00000000-0004-0000-0400-0000D4000000}"/>
    <hyperlink ref="I267" r:id="rId214" xr:uid="{00000000-0004-0000-0400-0000D5000000}"/>
    <hyperlink ref="I269" r:id="rId215" xr:uid="{00000000-0004-0000-0400-0000D6000000}"/>
    <hyperlink ref="I271" r:id="rId216" xr:uid="{00000000-0004-0000-0400-0000D7000000}"/>
    <hyperlink ref="I272" r:id="rId217" xr:uid="{00000000-0004-0000-0400-0000D8000000}"/>
    <hyperlink ref="I273" r:id="rId218" xr:uid="{00000000-0004-0000-0400-0000D9000000}"/>
    <hyperlink ref="I274" r:id="rId219" xr:uid="{00000000-0004-0000-0400-0000DA000000}"/>
    <hyperlink ref="I275" r:id="rId220" xr:uid="{00000000-0004-0000-0400-0000DB000000}"/>
    <hyperlink ref="I276" r:id="rId221" xr:uid="{00000000-0004-0000-0400-0000DC000000}"/>
    <hyperlink ref="I277" r:id="rId222" xr:uid="{00000000-0004-0000-0400-0000DD000000}"/>
    <hyperlink ref="I278" r:id="rId223" xr:uid="{00000000-0004-0000-0400-0000DE000000}"/>
    <hyperlink ref="I280" r:id="rId224" xr:uid="{00000000-0004-0000-0400-0000DF000000}"/>
    <hyperlink ref="I281" r:id="rId225" xr:uid="{00000000-0004-0000-0400-0000E0000000}"/>
    <hyperlink ref="I282" r:id="rId226" xr:uid="{00000000-0004-0000-0400-0000E1000000}"/>
    <hyperlink ref="I283" r:id="rId227" xr:uid="{00000000-0004-0000-0400-0000E2000000}"/>
    <hyperlink ref="I284" r:id="rId228" xr:uid="{00000000-0004-0000-0400-0000E3000000}"/>
    <hyperlink ref="I285" r:id="rId229" xr:uid="{00000000-0004-0000-0400-0000E4000000}"/>
    <hyperlink ref="I286" r:id="rId230" xr:uid="{00000000-0004-0000-0400-0000E5000000}"/>
    <hyperlink ref="I287" r:id="rId231" xr:uid="{00000000-0004-0000-0400-0000E6000000}"/>
    <hyperlink ref="I288" r:id="rId232" xr:uid="{00000000-0004-0000-0400-0000E7000000}"/>
    <hyperlink ref="I289" r:id="rId233" xr:uid="{00000000-0004-0000-0400-0000E8000000}"/>
    <hyperlink ref="I270" r:id="rId234" xr:uid="{00000000-0004-0000-0400-0000E9000000}"/>
    <hyperlink ref="I279" r:id="rId235" xr:uid="{00000000-0004-0000-0400-0000EA000000}"/>
    <hyperlink ref="I290" r:id="rId236" xr:uid="{00000000-0004-0000-0400-0000EB000000}"/>
    <hyperlink ref="I291" r:id="rId237" xr:uid="{00000000-0004-0000-0400-0000EC000000}"/>
    <hyperlink ref="I292" r:id="rId238" xr:uid="{00000000-0004-0000-0400-0000ED000000}"/>
    <hyperlink ref="I293" r:id="rId239" xr:uid="{00000000-0004-0000-0400-0000EE000000}"/>
    <hyperlink ref="I294" r:id="rId240" xr:uid="{00000000-0004-0000-0400-0000EF000000}"/>
    <hyperlink ref="I295" r:id="rId241" xr:uid="{00000000-0004-0000-0400-0000F0000000}"/>
    <hyperlink ref="I296" r:id="rId242" xr:uid="{00000000-0004-0000-0400-0000F1000000}"/>
    <hyperlink ref="I297" r:id="rId243" xr:uid="{00000000-0004-0000-0400-0000F2000000}"/>
    <hyperlink ref="I298" r:id="rId244" xr:uid="{00000000-0004-0000-0400-0000F3000000}"/>
    <hyperlink ref="I299" r:id="rId245" xr:uid="{00000000-0004-0000-0400-0000F4000000}"/>
    <hyperlink ref="I300" r:id="rId246" xr:uid="{00000000-0004-0000-0400-0000F5000000}"/>
    <hyperlink ref="I301" r:id="rId247" display="www.philadelphiaveteranshouse.org" xr:uid="{00000000-0004-0000-0400-0000F6000000}"/>
    <hyperlink ref="I302" r:id="rId248" xr:uid="{00000000-0004-0000-0400-0000F7000000}"/>
    <hyperlink ref="I303" r:id="rId249" xr:uid="{00000000-0004-0000-0400-0000F8000000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3"/>
  <sheetViews>
    <sheetView topLeftCell="A241" workbookViewId="0">
      <selection activeCell="H278" sqref="H278"/>
    </sheetView>
  </sheetViews>
  <sheetFormatPr defaultColWidth="12.5546875" defaultRowHeight="14.4" x14ac:dyDescent="0.3"/>
  <cols>
    <col min="1" max="1" width="12.5546875" style="46"/>
    <col min="2" max="2" width="42.109375" style="46" customWidth="1"/>
    <col min="3" max="3" width="29.88671875" style="46" customWidth="1"/>
    <col min="4" max="4" width="15.88671875" style="46" customWidth="1"/>
    <col min="5" max="5" width="15.33203125" style="46" customWidth="1"/>
    <col min="6" max="6" width="9" style="46" customWidth="1"/>
    <col min="7" max="7" width="16.5546875" style="46" customWidth="1"/>
    <col min="8" max="8" width="22.33203125" style="46" customWidth="1"/>
    <col min="9" max="9" width="24.5546875" style="46" customWidth="1"/>
    <col min="10" max="16384" width="12.5546875" style="46"/>
  </cols>
  <sheetData>
    <row r="1" spans="1:12" x14ac:dyDescent="0.3">
      <c r="A1" s="45" t="s">
        <v>1328</v>
      </c>
      <c r="B1" s="45" t="s">
        <v>196</v>
      </c>
      <c r="C1" s="45" t="s">
        <v>197</v>
      </c>
      <c r="D1" s="45" t="s">
        <v>198</v>
      </c>
      <c r="E1" s="45" t="s">
        <v>199</v>
      </c>
      <c r="F1" s="45" t="s">
        <v>200</v>
      </c>
      <c r="G1" s="45" t="s">
        <v>201</v>
      </c>
      <c r="H1" s="45" t="s">
        <v>202</v>
      </c>
      <c r="I1" s="45" t="s">
        <v>203</v>
      </c>
      <c r="J1" s="45" t="s">
        <v>204</v>
      </c>
      <c r="K1" s="45" t="s">
        <v>195</v>
      </c>
      <c r="L1" s="45" t="s">
        <v>1329</v>
      </c>
    </row>
    <row r="2" spans="1:12" x14ac:dyDescent="0.3">
      <c r="A2" s="61">
        <v>411453</v>
      </c>
      <c r="B2" s="46" t="s">
        <v>206</v>
      </c>
      <c r="C2" s="47" t="s">
        <v>207</v>
      </c>
      <c r="E2" s="46" t="s">
        <v>208</v>
      </c>
      <c r="F2" s="46">
        <v>18966</v>
      </c>
      <c r="G2" s="46" t="s">
        <v>209</v>
      </c>
      <c r="I2" s="48" t="s">
        <v>210</v>
      </c>
      <c r="J2" s="46" t="s">
        <v>211</v>
      </c>
      <c r="K2" s="46" t="s">
        <v>205</v>
      </c>
      <c r="L2" s="62">
        <v>3</v>
      </c>
    </row>
    <row r="3" spans="1:12" x14ac:dyDescent="0.3">
      <c r="A3" s="61">
        <v>410350</v>
      </c>
      <c r="B3" s="46" t="s">
        <v>212</v>
      </c>
      <c r="C3" s="46" t="s">
        <v>213</v>
      </c>
      <c r="D3" s="49" t="s">
        <v>214</v>
      </c>
      <c r="E3" s="49" t="s">
        <v>215</v>
      </c>
      <c r="F3" s="46">
        <v>18974</v>
      </c>
      <c r="G3" s="46" t="s">
        <v>216</v>
      </c>
      <c r="I3" s="48" t="s">
        <v>217</v>
      </c>
      <c r="J3" s="46" t="s">
        <v>211</v>
      </c>
      <c r="K3" s="46" t="s">
        <v>205</v>
      </c>
      <c r="L3" s="62">
        <v>6</v>
      </c>
    </row>
    <row r="4" spans="1:12" x14ac:dyDescent="0.3">
      <c r="A4" s="61">
        <v>411408</v>
      </c>
      <c r="B4" s="46" t="s">
        <v>218</v>
      </c>
      <c r="C4" s="46" t="s">
        <v>219</v>
      </c>
      <c r="D4" s="49"/>
      <c r="E4" s="49" t="s">
        <v>220</v>
      </c>
      <c r="F4" s="46">
        <v>19047</v>
      </c>
      <c r="G4" s="46" t="s">
        <v>221</v>
      </c>
      <c r="H4" s="46" t="s">
        <v>222</v>
      </c>
      <c r="I4" s="48" t="s">
        <v>223</v>
      </c>
      <c r="J4" s="46" t="s">
        <v>211</v>
      </c>
      <c r="K4" s="46" t="s">
        <v>205</v>
      </c>
      <c r="L4" s="62">
        <v>9</v>
      </c>
    </row>
    <row r="5" spans="1:12" x14ac:dyDescent="0.3">
      <c r="A5" s="61">
        <v>411423</v>
      </c>
      <c r="B5" s="46" t="s">
        <v>224</v>
      </c>
      <c r="C5" s="46" t="s">
        <v>225</v>
      </c>
      <c r="D5" s="49" t="s">
        <v>226</v>
      </c>
      <c r="E5" s="49" t="s">
        <v>227</v>
      </c>
      <c r="F5" s="46">
        <v>18960</v>
      </c>
      <c r="G5" s="46" t="s">
        <v>228</v>
      </c>
      <c r="I5" s="48" t="s">
        <v>229</v>
      </c>
      <c r="J5" s="46" t="s">
        <v>211</v>
      </c>
      <c r="K5" s="46" t="s">
        <v>205</v>
      </c>
      <c r="L5" s="62">
        <v>7</v>
      </c>
    </row>
    <row r="6" spans="1:12" x14ac:dyDescent="0.3">
      <c r="A6" s="61">
        <v>411498</v>
      </c>
      <c r="B6" s="46" t="s">
        <v>230</v>
      </c>
      <c r="C6" s="46" t="s">
        <v>231</v>
      </c>
      <c r="D6" s="49" t="s">
        <v>226</v>
      </c>
      <c r="E6" s="49" t="s">
        <v>232</v>
      </c>
      <c r="F6" s="46">
        <v>19312</v>
      </c>
      <c r="G6" s="46" t="s">
        <v>233</v>
      </c>
      <c r="I6" s="48" t="s">
        <v>234</v>
      </c>
      <c r="J6" s="46" t="s">
        <v>235</v>
      </c>
      <c r="K6" s="46" t="s">
        <v>205</v>
      </c>
      <c r="L6" s="62">
        <v>6</v>
      </c>
    </row>
    <row r="7" spans="1:12" x14ac:dyDescent="0.3">
      <c r="A7" s="61">
        <v>410530</v>
      </c>
      <c r="B7" s="46" t="s">
        <v>236</v>
      </c>
      <c r="C7" s="46" t="s">
        <v>237</v>
      </c>
      <c r="D7" s="49" t="s">
        <v>226</v>
      </c>
      <c r="E7" s="49" t="s">
        <v>74</v>
      </c>
      <c r="F7" s="46">
        <v>19380</v>
      </c>
      <c r="G7" s="46" t="s">
        <v>238</v>
      </c>
      <c r="H7" s="46" t="s">
        <v>239</v>
      </c>
      <c r="I7" s="48" t="s">
        <v>240</v>
      </c>
      <c r="J7" s="46" t="s">
        <v>235</v>
      </c>
      <c r="K7" s="46" t="s">
        <v>205</v>
      </c>
      <c r="L7" s="62">
        <v>3</v>
      </c>
    </row>
    <row r="8" spans="1:12" x14ac:dyDescent="0.3">
      <c r="A8" s="61">
        <v>411191</v>
      </c>
      <c r="B8" s="46" t="s">
        <v>241</v>
      </c>
      <c r="C8" s="46" t="s">
        <v>242</v>
      </c>
      <c r="D8" s="49" t="s">
        <v>243</v>
      </c>
      <c r="E8" s="49" t="s">
        <v>244</v>
      </c>
      <c r="F8" s="46">
        <v>19460</v>
      </c>
      <c r="G8" s="46" t="s">
        <v>245</v>
      </c>
      <c r="I8" s="48" t="s">
        <v>246</v>
      </c>
      <c r="J8" s="46" t="s">
        <v>235</v>
      </c>
      <c r="K8" s="46" t="s">
        <v>205</v>
      </c>
      <c r="L8" s="62">
        <v>3</v>
      </c>
    </row>
    <row r="9" spans="1:12" x14ac:dyDescent="0.3">
      <c r="A9" s="61">
        <v>410692</v>
      </c>
      <c r="B9" s="46" t="s">
        <v>247</v>
      </c>
      <c r="C9" s="46" t="s">
        <v>248</v>
      </c>
      <c r="D9" s="49" t="s">
        <v>226</v>
      </c>
      <c r="E9" s="49" t="s">
        <v>249</v>
      </c>
      <c r="F9" s="46">
        <v>19341</v>
      </c>
      <c r="G9" s="46" t="s">
        <v>250</v>
      </c>
      <c r="H9" s="46" t="s">
        <v>251</v>
      </c>
      <c r="I9" s="48" t="s">
        <v>252</v>
      </c>
      <c r="J9" s="46" t="s">
        <v>235</v>
      </c>
      <c r="K9" s="46" t="s">
        <v>205</v>
      </c>
      <c r="L9" s="62">
        <v>4</v>
      </c>
    </row>
    <row r="10" spans="1:12" x14ac:dyDescent="0.3">
      <c r="A10" s="61">
        <v>411571</v>
      </c>
      <c r="B10" s="46" t="s">
        <v>253</v>
      </c>
      <c r="C10" s="46" t="s">
        <v>254</v>
      </c>
      <c r="D10" s="49" t="s">
        <v>255</v>
      </c>
      <c r="E10" s="49" t="s">
        <v>256</v>
      </c>
      <c r="F10" s="46">
        <v>19034</v>
      </c>
      <c r="G10" s="46" t="s">
        <v>257</v>
      </c>
      <c r="I10" s="48" t="s">
        <v>258</v>
      </c>
      <c r="J10" s="46" t="s">
        <v>259</v>
      </c>
      <c r="K10" s="46" t="s">
        <v>205</v>
      </c>
      <c r="L10" s="62">
        <v>11</v>
      </c>
    </row>
    <row r="11" spans="1:12" x14ac:dyDescent="0.3">
      <c r="A11" s="61">
        <v>410356</v>
      </c>
      <c r="B11" s="46" t="s">
        <v>260</v>
      </c>
      <c r="C11" s="46" t="s">
        <v>261</v>
      </c>
      <c r="D11" s="49" t="s">
        <v>262</v>
      </c>
      <c r="E11" s="49" t="s">
        <v>263</v>
      </c>
      <c r="F11" s="46">
        <v>19004</v>
      </c>
      <c r="G11" s="46" t="s">
        <v>264</v>
      </c>
      <c r="I11" s="48" t="s">
        <v>265</v>
      </c>
      <c r="J11" s="46" t="s">
        <v>259</v>
      </c>
      <c r="K11" s="46" t="s">
        <v>205</v>
      </c>
      <c r="L11" s="62">
        <v>4</v>
      </c>
    </row>
    <row r="12" spans="1:12" x14ac:dyDescent="0.3">
      <c r="A12" s="61">
        <v>411430</v>
      </c>
      <c r="B12" s="46" t="s">
        <v>266</v>
      </c>
      <c r="C12" s="46" t="s">
        <v>267</v>
      </c>
      <c r="D12" s="49" t="s">
        <v>226</v>
      </c>
      <c r="E12" s="49" t="s">
        <v>76</v>
      </c>
      <c r="F12" s="46">
        <v>19401</v>
      </c>
      <c r="G12" s="46" t="s">
        <v>268</v>
      </c>
      <c r="H12" s="46" t="s">
        <v>269</v>
      </c>
      <c r="I12" s="48" t="s">
        <v>270</v>
      </c>
      <c r="J12" s="46" t="s">
        <v>259</v>
      </c>
      <c r="K12" s="46" t="s">
        <v>205</v>
      </c>
      <c r="L12" s="62">
        <v>13</v>
      </c>
    </row>
    <row r="13" spans="1:12" x14ac:dyDescent="0.3">
      <c r="A13" s="61">
        <v>411576</v>
      </c>
      <c r="B13" s="46" t="s">
        <v>271</v>
      </c>
      <c r="C13" s="46" t="s">
        <v>272</v>
      </c>
      <c r="D13" s="49"/>
      <c r="E13" s="49" t="s">
        <v>273</v>
      </c>
      <c r="F13" s="46">
        <v>19446</v>
      </c>
      <c r="G13" s="46" t="s">
        <v>274</v>
      </c>
      <c r="I13" s="48" t="s">
        <v>275</v>
      </c>
      <c r="J13" s="46" t="s">
        <v>259</v>
      </c>
      <c r="K13" s="46" t="s">
        <v>205</v>
      </c>
      <c r="L13" s="62">
        <v>4</v>
      </c>
    </row>
    <row r="14" spans="1:12" x14ac:dyDescent="0.3">
      <c r="A14" s="63">
        <v>410504</v>
      </c>
      <c r="B14" s="46" t="s">
        <v>276</v>
      </c>
      <c r="C14" s="46" t="s">
        <v>277</v>
      </c>
      <c r="D14" s="49" t="s">
        <v>226</v>
      </c>
      <c r="E14" s="49" t="s">
        <v>278</v>
      </c>
      <c r="F14" s="46">
        <v>19002</v>
      </c>
      <c r="G14" s="46" t="s">
        <v>279</v>
      </c>
      <c r="I14" s="48" t="s">
        <v>280</v>
      </c>
      <c r="J14" s="46" t="s">
        <v>259</v>
      </c>
      <c r="K14" s="46" t="s">
        <v>205</v>
      </c>
      <c r="L14" s="62">
        <v>3</v>
      </c>
    </row>
    <row r="15" spans="1:12" x14ac:dyDescent="0.3">
      <c r="A15" s="61">
        <v>411406</v>
      </c>
      <c r="B15" s="46" t="s">
        <v>281</v>
      </c>
      <c r="C15" s="46" t="s">
        <v>282</v>
      </c>
      <c r="D15" s="49" t="s">
        <v>283</v>
      </c>
      <c r="E15" s="49" t="s">
        <v>76</v>
      </c>
      <c r="F15" s="46">
        <v>19401</v>
      </c>
      <c r="G15" s="46" t="s">
        <v>284</v>
      </c>
      <c r="H15" s="46" t="s">
        <v>285</v>
      </c>
      <c r="I15" s="48" t="s">
        <v>286</v>
      </c>
      <c r="J15" s="46" t="s">
        <v>259</v>
      </c>
      <c r="K15" s="46" t="s">
        <v>205</v>
      </c>
      <c r="L15" s="62">
        <v>6</v>
      </c>
    </row>
    <row r="16" spans="1:12" x14ac:dyDescent="0.3">
      <c r="A16" s="63">
        <v>411510</v>
      </c>
      <c r="B16" s="46" t="s">
        <v>287</v>
      </c>
      <c r="C16" s="46" t="s">
        <v>288</v>
      </c>
      <c r="D16" s="49" t="s">
        <v>226</v>
      </c>
      <c r="E16" s="49" t="s">
        <v>76</v>
      </c>
      <c r="F16" s="46">
        <v>19403</v>
      </c>
      <c r="G16" s="50" t="s">
        <v>289</v>
      </c>
      <c r="I16" s="48" t="s">
        <v>290</v>
      </c>
      <c r="J16" s="46" t="s">
        <v>259</v>
      </c>
      <c r="K16" s="46" t="s">
        <v>205</v>
      </c>
      <c r="L16" s="62">
        <v>6</v>
      </c>
    </row>
    <row r="17" spans="1:12" x14ac:dyDescent="0.3">
      <c r="A17" s="63">
        <v>410928</v>
      </c>
      <c r="B17" s="46" t="s">
        <v>291</v>
      </c>
      <c r="C17" s="46" t="s">
        <v>267</v>
      </c>
      <c r="D17" s="49" t="s">
        <v>226</v>
      </c>
      <c r="E17" s="49" t="s">
        <v>76</v>
      </c>
      <c r="F17" s="46">
        <v>19401</v>
      </c>
      <c r="G17" s="46" t="s">
        <v>268</v>
      </c>
      <c r="H17" s="46" t="s">
        <v>292</v>
      </c>
      <c r="I17" s="48" t="s">
        <v>293</v>
      </c>
      <c r="J17" s="46" t="s">
        <v>259</v>
      </c>
      <c r="K17" s="46" t="s">
        <v>205</v>
      </c>
      <c r="L17" s="62">
        <v>3</v>
      </c>
    </row>
    <row r="18" spans="1:12" x14ac:dyDescent="0.3">
      <c r="A18" s="63">
        <v>411176</v>
      </c>
      <c r="B18" s="46" t="s">
        <v>294</v>
      </c>
      <c r="C18" s="46" t="s">
        <v>295</v>
      </c>
      <c r="D18" s="49" t="s">
        <v>226</v>
      </c>
      <c r="E18" s="49" t="s">
        <v>76</v>
      </c>
      <c r="F18" s="46">
        <v>19401</v>
      </c>
      <c r="G18" s="46" t="s">
        <v>296</v>
      </c>
      <c r="I18" s="48" t="s">
        <v>297</v>
      </c>
      <c r="J18" s="46" t="s">
        <v>259</v>
      </c>
      <c r="K18" s="46" t="s">
        <v>205</v>
      </c>
      <c r="L18" s="62">
        <v>5</v>
      </c>
    </row>
    <row r="19" spans="1:12" x14ac:dyDescent="0.3">
      <c r="A19" s="61">
        <v>411532</v>
      </c>
      <c r="B19" s="46" t="s">
        <v>298</v>
      </c>
      <c r="C19" s="46" t="s">
        <v>299</v>
      </c>
      <c r="D19" s="49" t="s">
        <v>226</v>
      </c>
      <c r="E19" s="49" t="s">
        <v>108</v>
      </c>
      <c r="F19" s="46">
        <v>19122</v>
      </c>
      <c r="G19" s="46" t="s">
        <v>300</v>
      </c>
      <c r="I19" s="48" t="s">
        <v>301</v>
      </c>
      <c r="J19" s="46" t="s">
        <v>302</v>
      </c>
      <c r="K19" s="46" t="s">
        <v>205</v>
      </c>
      <c r="L19" s="62">
        <v>3</v>
      </c>
    </row>
    <row r="20" spans="1:12" x14ac:dyDescent="0.3">
      <c r="A20" s="61">
        <v>410318</v>
      </c>
      <c r="B20" s="46" t="s">
        <v>303</v>
      </c>
      <c r="C20" s="46" t="s">
        <v>304</v>
      </c>
      <c r="D20" s="49" t="s">
        <v>305</v>
      </c>
      <c r="E20" s="49" t="s">
        <v>108</v>
      </c>
      <c r="F20" s="46">
        <v>19107</v>
      </c>
      <c r="G20" s="46" t="s">
        <v>306</v>
      </c>
      <c r="I20" s="48" t="s">
        <v>307</v>
      </c>
      <c r="J20" s="46" t="s">
        <v>302</v>
      </c>
      <c r="K20" s="46" t="s">
        <v>205</v>
      </c>
      <c r="L20" s="62">
        <v>3</v>
      </c>
    </row>
    <row r="21" spans="1:12" x14ac:dyDescent="0.3">
      <c r="A21" s="61">
        <v>411105</v>
      </c>
      <c r="B21" s="46" t="s">
        <v>308</v>
      </c>
      <c r="C21" s="46" t="s">
        <v>309</v>
      </c>
      <c r="D21" s="49" t="s">
        <v>226</v>
      </c>
      <c r="E21" s="49" t="s">
        <v>108</v>
      </c>
      <c r="F21" s="46">
        <v>19131</v>
      </c>
      <c r="G21" s="46" t="s">
        <v>310</v>
      </c>
      <c r="I21" s="48" t="s">
        <v>311</v>
      </c>
      <c r="J21" s="46" t="s">
        <v>302</v>
      </c>
      <c r="K21" s="46" t="s">
        <v>205</v>
      </c>
      <c r="L21" s="62">
        <v>37</v>
      </c>
    </row>
    <row r="22" spans="1:12" x14ac:dyDescent="0.3">
      <c r="A22" s="63">
        <v>411890</v>
      </c>
      <c r="B22" s="46" t="s">
        <v>312</v>
      </c>
      <c r="C22" s="46" t="s">
        <v>313</v>
      </c>
      <c r="D22" s="49" t="s">
        <v>226</v>
      </c>
      <c r="E22" s="49" t="s">
        <v>108</v>
      </c>
      <c r="F22" s="46">
        <v>19149</v>
      </c>
      <c r="G22" s="46" t="s">
        <v>314</v>
      </c>
      <c r="I22" s="48" t="s">
        <v>315</v>
      </c>
      <c r="J22" s="46" t="s">
        <v>302</v>
      </c>
      <c r="K22" s="46" t="s">
        <v>205</v>
      </c>
      <c r="L22" s="62">
        <v>3</v>
      </c>
    </row>
    <row r="23" spans="1:12" x14ac:dyDescent="0.3">
      <c r="A23" s="63">
        <v>412104</v>
      </c>
      <c r="B23" s="46" t="s">
        <v>316</v>
      </c>
      <c r="C23" s="46" t="s">
        <v>317</v>
      </c>
      <c r="D23" s="49" t="s">
        <v>226</v>
      </c>
      <c r="E23" s="49" t="s">
        <v>108</v>
      </c>
      <c r="F23" s="46">
        <v>19133</v>
      </c>
      <c r="G23" s="46" t="s">
        <v>318</v>
      </c>
      <c r="H23" s="46" t="s">
        <v>319</v>
      </c>
      <c r="I23" s="48" t="s">
        <v>320</v>
      </c>
      <c r="J23" s="46" t="s">
        <v>302</v>
      </c>
      <c r="K23" s="46" t="s">
        <v>205</v>
      </c>
      <c r="L23" s="62">
        <v>7</v>
      </c>
    </row>
    <row r="24" spans="1:12" x14ac:dyDescent="0.3">
      <c r="A24" s="63">
        <v>411639</v>
      </c>
      <c r="B24" s="46" t="s">
        <v>321</v>
      </c>
      <c r="C24" s="46" t="s">
        <v>322</v>
      </c>
      <c r="D24" s="49" t="s">
        <v>226</v>
      </c>
      <c r="E24" s="49" t="s">
        <v>108</v>
      </c>
      <c r="F24" s="46">
        <v>19131</v>
      </c>
      <c r="G24" s="46" t="s">
        <v>323</v>
      </c>
      <c r="I24" s="51" t="s">
        <v>324</v>
      </c>
      <c r="J24" s="46" t="s">
        <v>302</v>
      </c>
      <c r="K24" s="46" t="s">
        <v>205</v>
      </c>
      <c r="L24" s="62">
        <v>6</v>
      </c>
    </row>
    <row r="25" spans="1:12" x14ac:dyDescent="0.3">
      <c r="A25" s="63">
        <v>467501</v>
      </c>
      <c r="B25" s="46" t="s">
        <v>325</v>
      </c>
      <c r="C25" s="46" t="s">
        <v>326</v>
      </c>
      <c r="D25" s="49" t="s">
        <v>305</v>
      </c>
      <c r="E25" s="49" t="s">
        <v>108</v>
      </c>
      <c r="F25" s="46">
        <v>19153</v>
      </c>
      <c r="G25" s="46" t="s">
        <v>327</v>
      </c>
      <c r="I25" s="48" t="s">
        <v>328</v>
      </c>
      <c r="J25" s="46" t="s">
        <v>302</v>
      </c>
      <c r="K25" s="46" t="s">
        <v>205</v>
      </c>
      <c r="L25" s="62">
        <v>4</v>
      </c>
    </row>
    <row r="26" spans="1:12" x14ac:dyDescent="0.3">
      <c r="A26" s="63">
        <v>410399</v>
      </c>
      <c r="B26" s="46" t="s">
        <v>329</v>
      </c>
      <c r="C26" s="46" t="s">
        <v>330</v>
      </c>
      <c r="D26" s="49" t="s">
        <v>262</v>
      </c>
      <c r="E26" s="49" t="s">
        <v>108</v>
      </c>
      <c r="F26" s="46">
        <v>19107</v>
      </c>
      <c r="G26" s="46" t="s">
        <v>331</v>
      </c>
      <c r="I26" s="48" t="s">
        <v>332</v>
      </c>
      <c r="J26" s="46" t="s">
        <v>302</v>
      </c>
      <c r="K26" s="46" t="s">
        <v>205</v>
      </c>
      <c r="L26" s="62">
        <v>37</v>
      </c>
    </row>
    <row r="27" spans="1:12" x14ac:dyDescent="0.3">
      <c r="A27" s="61">
        <v>410889</v>
      </c>
      <c r="B27" s="46" t="s">
        <v>333</v>
      </c>
      <c r="C27" s="46" t="s">
        <v>334</v>
      </c>
      <c r="D27" s="49" t="s">
        <v>335</v>
      </c>
      <c r="E27" s="49" t="s">
        <v>108</v>
      </c>
      <c r="F27" s="46">
        <v>19125</v>
      </c>
      <c r="G27" s="46" t="s">
        <v>336</v>
      </c>
      <c r="I27" s="48" t="s">
        <v>337</v>
      </c>
      <c r="J27" s="46" t="s">
        <v>302</v>
      </c>
      <c r="K27" s="46" t="s">
        <v>205</v>
      </c>
      <c r="L27" s="62">
        <v>3</v>
      </c>
    </row>
    <row r="28" spans="1:12" x14ac:dyDescent="0.3">
      <c r="A28" s="63">
        <v>410555</v>
      </c>
      <c r="B28" s="46" t="s">
        <v>338</v>
      </c>
      <c r="C28" s="46" t="s">
        <v>339</v>
      </c>
      <c r="D28" s="49" t="s">
        <v>226</v>
      </c>
      <c r="E28" s="49" t="s">
        <v>108</v>
      </c>
      <c r="F28" s="46">
        <v>19128</v>
      </c>
      <c r="G28" s="46" t="s">
        <v>340</v>
      </c>
      <c r="I28" s="48" t="s">
        <v>341</v>
      </c>
      <c r="J28" s="46" t="s">
        <v>302</v>
      </c>
      <c r="K28" s="46" t="s">
        <v>205</v>
      </c>
      <c r="L28" s="62">
        <v>21</v>
      </c>
    </row>
    <row r="29" spans="1:12" x14ac:dyDescent="0.3">
      <c r="A29" s="61">
        <v>412076</v>
      </c>
      <c r="B29" s="46" t="s">
        <v>342</v>
      </c>
      <c r="C29" s="46" t="s">
        <v>343</v>
      </c>
      <c r="D29" s="49" t="s">
        <v>226</v>
      </c>
      <c r="E29" s="49" t="s">
        <v>108</v>
      </c>
      <c r="F29" s="46">
        <v>19143</v>
      </c>
      <c r="G29" s="46" t="s">
        <v>344</v>
      </c>
      <c r="H29" s="46" t="s">
        <v>319</v>
      </c>
      <c r="I29" s="48" t="s">
        <v>345</v>
      </c>
      <c r="J29" s="46" t="s">
        <v>302</v>
      </c>
      <c r="K29" s="46" t="s">
        <v>205</v>
      </c>
      <c r="L29" s="62">
        <v>47</v>
      </c>
    </row>
    <row r="30" spans="1:12" x14ac:dyDescent="0.3">
      <c r="A30" s="61">
        <v>411297</v>
      </c>
      <c r="B30" s="46" t="s">
        <v>346</v>
      </c>
      <c r="C30" s="46" t="s">
        <v>347</v>
      </c>
      <c r="D30" s="49" t="s">
        <v>348</v>
      </c>
      <c r="E30" s="49" t="s">
        <v>108</v>
      </c>
      <c r="F30" s="46">
        <v>19103</v>
      </c>
      <c r="G30" s="46" t="s">
        <v>349</v>
      </c>
      <c r="H30" s="46" t="s">
        <v>319</v>
      </c>
      <c r="I30" s="48" t="s">
        <v>350</v>
      </c>
      <c r="J30" s="46" t="s">
        <v>302</v>
      </c>
      <c r="K30" s="46" t="s">
        <v>205</v>
      </c>
      <c r="L30" s="62">
        <v>5</v>
      </c>
    </row>
    <row r="31" spans="1:12" x14ac:dyDescent="0.3">
      <c r="A31" s="63">
        <v>411623</v>
      </c>
      <c r="B31" s="46" t="s">
        <v>351</v>
      </c>
      <c r="C31" s="46" t="s">
        <v>352</v>
      </c>
      <c r="D31" s="49" t="s">
        <v>226</v>
      </c>
      <c r="E31" s="49" t="s">
        <v>108</v>
      </c>
      <c r="F31" s="46">
        <v>19102</v>
      </c>
      <c r="G31" s="46" t="s">
        <v>353</v>
      </c>
      <c r="I31" s="48" t="s">
        <v>354</v>
      </c>
      <c r="J31" s="46" t="s">
        <v>302</v>
      </c>
      <c r="K31" s="46" t="s">
        <v>205</v>
      </c>
      <c r="L31" s="62">
        <v>11</v>
      </c>
    </row>
    <row r="32" spans="1:12" x14ac:dyDescent="0.3">
      <c r="A32" s="63">
        <v>410766</v>
      </c>
      <c r="B32" s="46" t="s">
        <v>355</v>
      </c>
      <c r="C32" s="46" t="s">
        <v>356</v>
      </c>
      <c r="D32" s="49" t="s">
        <v>226</v>
      </c>
      <c r="E32" s="49" t="s">
        <v>108</v>
      </c>
      <c r="F32" s="46">
        <v>19139</v>
      </c>
      <c r="G32" s="46" t="s">
        <v>357</v>
      </c>
      <c r="I32" s="48" t="s">
        <v>358</v>
      </c>
      <c r="J32" s="46" t="s">
        <v>302</v>
      </c>
      <c r="K32" s="46" t="s">
        <v>205</v>
      </c>
      <c r="L32" s="62">
        <v>9</v>
      </c>
    </row>
    <row r="33" spans="1:12" x14ac:dyDescent="0.3">
      <c r="A33" s="63">
        <v>411406</v>
      </c>
      <c r="B33" s="46" t="s">
        <v>281</v>
      </c>
      <c r="C33" s="46" t="s">
        <v>359</v>
      </c>
      <c r="D33" s="49" t="s">
        <v>360</v>
      </c>
      <c r="E33" s="49" t="s">
        <v>108</v>
      </c>
      <c r="F33" s="46">
        <v>19107</v>
      </c>
      <c r="G33" s="46" t="s">
        <v>361</v>
      </c>
      <c r="H33" s="46" t="s">
        <v>319</v>
      </c>
      <c r="I33" s="48" t="s">
        <v>286</v>
      </c>
      <c r="J33" s="46" t="s">
        <v>302</v>
      </c>
      <c r="K33" s="46" t="s">
        <v>205</v>
      </c>
      <c r="L33" s="62">
        <v>16</v>
      </c>
    </row>
    <row r="34" spans="1:12" x14ac:dyDescent="0.3">
      <c r="A34" s="63">
        <v>467749</v>
      </c>
      <c r="B34" s="46" t="s">
        <v>362</v>
      </c>
      <c r="C34" s="46" t="s">
        <v>363</v>
      </c>
      <c r="D34" s="49" t="s">
        <v>226</v>
      </c>
      <c r="E34" s="49" t="s">
        <v>108</v>
      </c>
      <c r="F34" s="46">
        <v>19124</v>
      </c>
      <c r="G34" s="46" t="s">
        <v>364</v>
      </c>
      <c r="I34" s="48" t="s">
        <v>365</v>
      </c>
      <c r="J34" s="46" t="s">
        <v>302</v>
      </c>
      <c r="K34" s="46" t="s">
        <v>205</v>
      </c>
      <c r="L34" s="62">
        <v>9</v>
      </c>
    </row>
    <row r="35" spans="1:12" x14ac:dyDescent="0.3">
      <c r="A35" s="63">
        <v>412092</v>
      </c>
      <c r="B35" s="46" t="s">
        <v>366</v>
      </c>
      <c r="C35" s="46" t="s">
        <v>367</v>
      </c>
      <c r="D35" s="49" t="s">
        <v>226</v>
      </c>
      <c r="E35" s="49" t="s">
        <v>108</v>
      </c>
      <c r="F35" s="46">
        <v>19152</v>
      </c>
      <c r="G35" s="46" t="s">
        <v>368</v>
      </c>
      <c r="H35" s="46" t="s">
        <v>319</v>
      </c>
      <c r="I35" s="48" t="s">
        <v>369</v>
      </c>
      <c r="J35" s="46" t="s">
        <v>302</v>
      </c>
      <c r="K35" s="46" t="s">
        <v>205</v>
      </c>
      <c r="L35" s="62">
        <v>7</v>
      </c>
    </row>
    <row r="36" spans="1:12" x14ac:dyDescent="0.3">
      <c r="A36" s="63"/>
      <c r="B36" s="46" t="s">
        <v>371</v>
      </c>
      <c r="C36" s="46" t="s">
        <v>372</v>
      </c>
      <c r="E36" s="49" t="s">
        <v>373</v>
      </c>
      <c r="F36" s="46">
        <v>19007</v>
      </c>
      <c r="G36" s="46" t="s">
        <v>374</v>
      </c>
      <c r="I36" s="48" t="s">
        <v>375</v>
      </c>
      <c r="J36" s="46" t="s">
        <v>211</v>
      </c>
      <c r="K36" s="46" t="s">
        <v>370</v>
      </c>
    </row>
    <row r="37" spans="1:12" x14ac:dyDescent="0.3">
      <c r="A37" s="61"/>
      <c r="B37" s="46" t="s">
        <v>376</v>
      </c>
      <c r="C37" s="46" t="s">
        <v>377</v>
      </c>
      <c r="E37" s="49" t="s">
        <v>378</v>
      </c>
      <c r="F37" s="46">
        <v>19372</v>
      </c>
      <c r="G37" s="46" t="s">
        <v>379</v>
      </c>
      <c r="I37" s="48" t="s">
        <v>375</v>
      </c>
      <c r="J37" s="46" t="s">
        <v>235</v>
      </c>
      <c r="K37" s="46" t="s">
        <v>370</v>
      </c>
    </row>
    <row r="38" spans="1:12" x14ac:dyDescent="0.3">
      <c r="A38" s="63">
        <v>411686</v>
      </c>
      <c r="B38" s="46" t="s">
        <v>380</v>
      </c>
      <c r="C38" s="46" t="s">
        <v>381</v>
      </c>
      <c r="D38" s="49"/>
      <c r="E38" s="49" t="s">
        <v>382</v>
      </c>
      <c r="F38" s="46">
        <v>19348</v>
      </c>
      <c r="G38" s="46" t="s">
        <v>383</v>
      </c>
      <c r="I38" s="48" t="s">
        <v>384</v>
      </c>
      <c r="J38" s="46" t="s">
        <v>235</v>
      </c>
      <c r="K38" s="46" t="s">
        <v>370</v>
      </c>
      <c r="L38" s="62">
        <v>85</v>
      </c>
    </row>
    <row r="39" spans="1:12" x14ac:dyDescent="0.3">
      <c r="A39" s="63">
        <v>410820</v>
      </c>
      <c r="B39" s="46" t="s">
        <v>385</v>
      </c>
      <c r="C39" s="46" t="s">
        <v>386</v>
      </c>
      <c r="D39" s="49" t="s">
        <v>387</v>
      </c>
      <c r="E39" s="49" t="s">
        <v>382</v>
      </c>
      <c r="F39" s="46">
        <v>19348</v>
      </c>
      <c r="G39" s="46" t="s">
        <v>388</v>
      </c>
      <c r="I39" s="48" t="s">
        <v>389</v>
      </c>
      <c r="J39" s="46" t="s">
        <v>235</v>
      </c>
      <c r="K39" s="46" t="s">
        <v>370</v>
      </c>
      <c r="L39" s="62">
        <v>66</v>
      </c>
    </row>
    <row r="40" spans="1:12" x14ac:dyDescent="0.3">
      <c r="A40" s="63">
        <v>411044</v>
      </c>
      <c r="B40" s="46" t="s">
        <v>390</v>
      </c>
      <c r="C40" s="46" t="s">
        <v>391</v>
      </c>
      <c r="D40" s="49"/>
      <c r="E40" s="49" t="s">
        <v>244</v>
      </c>
      <c r="F40" s="46">
        <v>19460</v>
      </c>
      <c r="G40" s="46" t="s">
        <v>392</v>
      </c>
      <c r="I40" s="51" t="s">
        <v>324</v>
      </c>
      <c r="J40" s="46" t="s">
        <v>235</v>
      </c>
      <c r="K40" s="46" t="s">
        <v>370</v>
      </c>
      <c r="L40" s="62">
        <v>28</v>
      </c>
    </row>
    <row r="41" spans="1:12" x14ac:dyDescent="0.3">
      <c r="A41" s="61">
        <v>411710</v>
      </c>
      <c r="B41" s="46" t="s">
        <v>393</v>
      </c>
      <c r="C41" s="46" t="s">
        <v>394</v>
      </c>
      <c r="D41" s="49" t="s">
        <v>395</v>
      </c>
      <c r="E41" s="49" t="s">
        <v>273</v>
      </c>
      <c r="F41" s="46">
        <v>19446</v>
      </c>
      <c r="G41" s="46" t="s">
        <v>396</v>
      </c>
      <c r="I41" s="48" t="s">
        <v>397</v>
      </c>
      <c r="J41" s="46" t="s">
        <v>259</v>
      </c>
      <c r="K41" s="46" t="s">
        <v>370</v>
      </c>
      <c r="L41" s="62">
        <v>228</v>
      </c>
    </row>
    <row r="42" spans="1:12" x14ac:dyDescent="0.3">
      <c r="A42" s="63"/>
      <c r="B42" s="46" t="s">
        <v>398</v>
      </c>
      <c r="C42" s="46" t="s">
        <v>399</v>
      </c>
      <c r="E42" s="49" t="s">
        <v>76</v>
      </c>
      <c r="F42" s="46">
        <v>19401</v>
      </c>
      <c r="G42" s="46" t="s">
        <v>400</v>
      </c>
      <c r="I42" s="48" t="s">
        <v>375</v>
      </c>
      <c r="J42" s="46" t="s">
        <v>259</v>
      </c>
      <c r="K42" s="46" t="s">
        <v>370</v>
      </c>
    </row>
    <row r="43" spans="1:12" x14ac:dyDescent="0.3">
      <c r="A43" s="63"/>
      <c r="B43" s="46" t="s">
        <v>401</v>
      </c>
      <c r="C43" s="46" t="s">
        <v>402</v>
      </c>
      <c r="E43" s="49" t="s">
        <v>403</v>
      </c>
      <c r="F43" s="46">
        <v>19464</v>
      </c>
      <c r="G43" s="46" t="s">
        <v>404</v>
      </c>
      <c r="I43" s="48" t="s">
        <v>375</v>
      </c>
      <c r="J43" s="46" t="s">
        <v>259</v>
      </c>
      <c r="K43" s="46" t="s">
        <v>370</v>
      </c>
    </row>
    <row r="44" spans="1:12" x14ac:dyDescent="0.3">
      <c r="A44" s="61">
        <v>411572</v>
      </c>
      <c r="B44" s="46" t="s">
        <v>405</v>
      </c>
      <c r="C44" s="46" t="s">
        <v>406</v>
      </c>
      <c r="D44" s="49"/>
      <c r="E44" s="49" t="s">
        <v>407</v>
      </c>
      <c r="F44" s="46">
        <v>18073</v>
      </c>
      <c r="G44" s="46" t="s">
        <v>408</v>
      </c>
      <c r="I44" s="48" t="s">
        <v>409</v>
      </c>
      <c r="J44" s="46" t="s">
        <v>259</v>
      </c>
      <c r="K44" s="46" t="s">
        <v>370</v>
      </c>
      <c r="L44" s="62">
        <v>217</v>
      </c>
    </row>
    <row r="45" spans="1:12" x14ac:dyDescent="0.3">
      <c r="A45" s="61">
        <v>411230</v>
      </c>
      <c r="B45" s="46" t="s">
        <v>410</v>
      </c>
      <c r="C45" s="46" t="s">
        <v>411</v>
      </c>
      <c r="D45" s="49" t="s">
        <v>412</v>
      </c>
      <c r="E45" s="49" t="s">
        <v>108</v>
      </c>
      <c r="F45" s="46">
        <v>19102</v>
      </c>
      <c r="G45" s="46" t="s">
        <v>413</v>
      </c>
      <c r="H45" s="46" t="s">
        <v>1330</v>
      </c>
      <c r="I45" s="48" t="s">
        <v>415</v>
      </c>
      <c r="J45" s="46" t="s">
        <v>302</v>
      </c>
      <c r="K45" s="46" t="s">
        <v>370</v>
      </c>
      <c r="L45" s="62">
        <v>111</v>
      </c>
    </row>
    <row r="46" spans="1:12" x14ac:dyDescent="0.3">
      <c r="A46" s="61">
        <v>411519</v>
      </c>
      <c r="B46" s="46" t="s">
        <v>416</v>
      </c>
      <c r="C46" s="46" t="s">
        <v>417</v>
      </c>
      <c r="D46" s="49"/>
      <c r="E46" s="49" t="s">
        <v>108</v>
      </c>
      <c r="F46" s="46">
        <v>19130</v>
      </c>
      <c r="G46" s="46" t="s">
        <v>418</v>
      </c>
      <c r="I46" s="48" t="s">
        <v>419</v>
      </c>
      <c r="J46" s="46" t="s">
        <v>302</v>
      </c>
      <c r="K46" s="46" t="s">
        <v>370</v>
      </c>
      <c r="L46" s="62">
        <v>295</v>
      </c>
    </row>
    <row r="47" spans="1:12" x14ac:dyDescent="0.3">
      <c r="B47" s="46" t="s">
        <v>420</v>
      </c>
      <c r="C47" s="46" t="s">
        <v>421</v>
      </c>
      <c r="E47" s="49" t="s">
        <v>108</v>
      </c>
      <c r="F47" s="46">
        <v>19124</v>
      </c>
      <c r="G47" s="46" t="s">
        <v>422</v>
      </c>
      <c r="I47" s="48" t="s">
        <v>375</v>
      </c>
      <c r="J47" s="46" t="s">
        <v>302</v>
      </c>
      <c r="K47" s="46" t="s">
        <v>370</v>
      </c>
    </row>
    <row r="48" spans="1:12" x14ac:dyDescent="0.3">
      <c r="B48" s="46" t="s">
        <v>423</v>
      </c>
      <c r="C48" s="46" t="s">
        <v>424</v>
      </c>
      <c r="D48" s="46" t="s">
        <v>425</v>
      </c>
      <c r="E48" s="49" t="s">
        <v>108</v>
      </c>
      <c r="F48" s="46">
        <v>19144</v>
      </c>
      <c r="G48" s="46" t="s">
        <v>426</v>
      </c>
      <c r="I48" s="48" t="s">
        <v>375</v>
      </c>
      <c r="J48" s="46" t="s">
        <v>302</v>
      </c>
      <c r="K48" s="46" t="s">
        <v>370</v>
      </c>
    </row>
    <row r="49" spans="1:12" x14ac:dyDescent="0.3">
      <c r="B49" s="46" t="s">
        <v>427</v>
      </c>
      <c r="C49" s="46" t="s">
        <v>428</v>
      </c>
      <c r="D49" s="46" t="s">
        <v>283</v>
      </c>
      <c r="E49" s="49" t="s">
        <v>108</v>
      </c>
      <c r="F49" s="46">
        <v>19139</v>
      </c>
      <c r="G49" s="46" t="s">
        <v>429</v>
      </c>
      <c r="I49" s="48" t="s">
        <v>375</v>
      </c>
      <c r="J49" s="46" t="s">
        <v>302</v>
      </c>
      <c r="K49" s="46" t="s">
        <v>370</v>
      </c>
    </row>
    <row r="50" spans="1:12" x14ac:dyDescent="0.3">
      <c r="B50" s="46" t="s">
        <v>430</v>
      </c>
      <c r="C50" s="46" t="s">
        <v>428</v>
      </c>
      <c r="D50" s="46" t="s">
        <v>425</v>
      </c>
      <c r="E50" s="49" t="s">
        <v>108</v>
      </c>
      <c r="F50" s="46">
        <v>19139</v>
      </c>
      <c r="G50" s="46" t="s">
        <v>431</v>
      </c>
      <c r="I50" s="48" t="s">
        <v>375</v>
      </c>
      <c r="J50" s="46" t="s">
        <v>302</v>
      </c>
      <c r="K50" s="46" t="s">
        <v>370</v>
      </c>
    </row>
    <row r="51" spans="1:12" x14ac:dyDescent="0.3">
      <c r="B51" s="46" t="s">
        <v>432</v>
      </c>
      <c r="C51" s="46" t="s">
        <v>433</v>
      </c>
      <c r="E51" s="49" t="s">
        <v>108</v>
      </c>
      <c r="F51" s="46">
        <v>19141</v>
      </c>
      <c r="G51" s="46" t="s">
        <v>434</v>
      </c>
      <c r="I51" s="48" t="s">
        <v>375</v>
      </c>
      <c r="J51" s="46" t="s">
        <v>302</v>
      </c>
      <c r="K51" s="46" t="s">
        <v>370</v>
      </c>
    </row>
    <row r="52" spans="1:12" x14ac:dyDescent="0.3">
      <c r="B52" s="46" t="s">
        <v>435</v>
      </c>
      <c r="C52" s="46" t="s">
        <v>436</v>
      </c>
      <c r="E52" s="49" t="s">
        <v>108</v>
      </c>
      <c r="F52" s="46">
        <v>19107</v>
      </c>
      <c r="G52" s="46" t="s">
        <v>437</v>
      </c>
      <c r="I52" s="48" t="s">
        <v>375</v>
      </c>
      <c r="J52" s="46" t="s">
        <v>302</v>
      </c>
      <c r="K52" s="46" t="s">
        <v>370</v>
      </c>
    </row>
    <row r="53" spans="1:12" x14ac:dyDescent="0.3">
      <c r="B53" s="46" t="s">
        <v>438</v>
      </c>
      <c r="C53" s="46" t="s">
        <v>439</v>
      </c>
      <c r="E53" s="49" t="s">
        <v>108</v>
      </c>
      <c r="F53" s="46">
        <v>19125</v>
      </c>
      <c r="G53" s="46" t="s">
        <v>440</v>
      </c>
      <c r="I53" s="48" t="s">
        <v>375</v>
      </c>
      <c r="J53" s="46" t="s">
        <v>302</v>
      </c>
      <c r="K53" s="46" t="s">
        <v>370</v>
      </c>
    </row>
    <row r="54" spans="1:12" x14ac:dyDescent="0.3">
      <c r="B54" s="46" t="s">
        <v>441</v>
      </c>
      <c r="C54" s="46" t="s">
        <v>442</v>
      </c>
      <c r="E54" s="49" t="s">
        <v>108</v>
      </c>
      <c r="F54" s="46">
        <v>19131</v>
      </c>
      <c r="G54" s="46" t="s">
        <v>443</v>
      </c>
      <c r="I54" s="48" t="s">
        <v>375</v>
      </c>
      <c r="J54" s="46" t="s">
        <v>302</v>
      </c>
      <c r="K54" s="46" t="s">
        <v>370</v>
      </c>
    </row>
    <row r="55" spans="1:12" x14ac:dyDescent="0.3">
      <c r="B55" s="46" t="s">
        <v>444</v>
      </c>
      <c r="C55" s="46" t="s">
        <v>445</v>
      </c>
      <c r="E55" s="49" t="s">
        <v>108</v>
      </c>
      <c r="F55" s="46">
        <v>19132</v>
      </c>
      <c r="G55" s="46" t="s">
        <v>446</v>
      </c>
      <c r="I55" s="48" t="s">
        <v>375</v>
      </c>
      <c r="J55" s="46" t="s">
        <v>302</v>
      </c>
      <c r="K55" s="46" t="s">
        <v>370</v>
      </c>
    </row>
    <row r="56" spans="1:12" x14ac:dyDescent="0.3">
      <c r="B56" s="46" t="s">
        <v>447</v>
      </c>
      <c r="C56" s="46" t="s">
        <v>448</v>
      </c>
      <c r="D56" s="46" t="s">
        <v>283</v>
      </c>
      <c r="E56" s="49" t="s">
        <v>108</v>
      </c>
      <c r="F56" s="46">
        <v>19132</v>
      </c>
      <c r="G56" s="46" t="s">
        <v>449</v>
      </c>
      <c r="I56" s="48" t="s">
        <v>375</v>
      </c>
      <c r="J56" s="46" t="s">
        <v>302</v>
      </c>
      <c r="K56" s="46" t="s">
        <v>370</v>
      </c>
    </row>
    <row r="57" spans="1:12" x14ac:dyDescent="0.3">
      <c r="B57" s="46" t="s">
        <v>450</v>
      </c>
      <c r="C57" s="46" t="s">
        <v>451</v>
      </c>
      <c r="E57" s="49" t="s">
        <v>108</v>
      </c>
      <c r="F57" s="46">
        <v>19147</v>
      </c>
      <c r="G57" s="46" t="s">
        <v>452</v>
      </c>
      <c r="I57" s="48" t="s">
        <v>375</v>
      </c>
      <c r="J57" s="46" t="s">
        <v>302</v>
      </c>
      <c r="K57" s="46" t="s">
        <v>370</v>
      </c>
    </row>
    <row r="58" spans="1:12" x14ac:dyDescent="0.3">
      <c r="B58" s="46" t="s">
        <v>453</v>
      </c>
      <c r="C58" s="46" t="s">
        <v>454</v>
      </c>
      <c r="E58" s="49" t="s">
        <v>108</v>
      </c>
      <c r="F58" s="46">
        <v>19124</v>
      </c>
      <c r="G58" s="46" t="s">
        <v>455</v>
      </c>
      <c r="I58" s="48" t="s">
        <v>375</v>
      </c>
      <c r="J58" s="46" t="s">
        <v>302</v>
      </c>
      <c r="K58" s="46" t="s">
        <v>370</v>
      </c>
    </row>
    <row r="59" spans="1:12" x14ac:dyDescent="0.3">
      <c r="B59" s="46" t="s">
        <v>456</v>
      </c>
      <c r="C59" s="46" t="s">
        <v>442</v>
      </c>
      <c r="E59" s="49" t="s">
        <v>108</v>
      </c>
      <c r="F59" s="46">
        <v>19131</v>
      </c>
      <c r="G59" s="46" t="s">
        <v>457</v>
      </c>
      <c r="I59" s="48" t="s">
        <v>375</v>
      </c>
      <c r="J59" s="46" t="s">
        <v>302</v>
      </c>
      <c r="K59" s="46" t="s">
        <v>370</v>
      </c>
    </row>
    <row r="60" spans="1:12" x14ac:dyDescent="0.3">
      <c r="A60" s="61">
        <v>411482</v>
      </c>
      <c r="B60" s="46" t="s">
        <v>458</v>
      </c>
      <c r="C60" s="46" t="s">
        <v>459</v>
      </c>
      <c r="D60" s="49"/>
      <c r="E60" s="49" t="s">
        <v>108</v>
      </c>
      <c r="F60" s="46">
        <v>19148</v>
      </c>
      <c r="G60" s="46" t="s">
        <v>460</v>
      </c>
      <c r="I60" s="48" t="s">
        <v>461</v>
      </c>
      <c r="J60" s="46" t="s">
        <v>302</v>
      </c>
      <c r="K60" s="46" t="s">
        <v>370</v>
      </c>
      <c r="L60" s="62">
        <v>827</v>
      </c>
    </row>
    <row r="61" spans="1:12" x14ac:dyDescent="0.3">
      <c r="A61" s="63">
        <v>410595</v>
      </c>
      <c r="B61" s="46" t="s">
        <v>463</v>
      </c>
      <c r="C61" s="46" t="s">
        <v>464</v>
      </c>
      <c r="D61" s="49"/>
      <c r="E61" s="49" t="s">
        <v>74</v>
      </c>
      <c r="F61" s="46">
        <v>19380</v>
      </c>
      <c r="G61" s="46" t="s">
        <v>465</v>
      </c>
      <c r="I61" s="48" t="s">
        <v>466</v>
      </c>
      <c r="J61" s="46" t="s">
        <v>235</v>
      </c>
      <c r="K61" s="46" t="s">
        <v>462</v>
      </c>
      <c r="L61" s="62">
        <v>30</v>
      </c>
    </row>
    <row r="62" spans="1:12" x14ac:dyDescent="0.3">
      <c r="A62" s="63">
        <v>411443</v>
      </c>
      <c r="B62" s="46" t="s">
        <v>467</v>
      </c>
      <c r="C62" s="46" t="s">
        <v>468</v>
      </c>
      <c r="D62" s="49"/>
      <c r="E62" s="49" t="s">
        <v>378</v>
      </c>
      <c r="F62" s="46">
        <v>19372</v>
      </c>
      <c r="G62" s="46" t="s">
        <v>469</v>
      </c>
      <c r="I62" s="48" t="s">
        <v>470</v>
      </c>
      <c r="J62" s="46" t="s">
        <v>235</v>
      </c>
      <c r="K62" s="46" t="s">
        <v>462</v>
      </c>
      <c r="L62" s="62">
        <v>15</v>
      </c>
    </row>
    <row r="63" spans="1:12" x14ac:dyDescent="0.3">
      <c r="A63" s="63">
        <v>411556</v>
      </c>
      <c r="B63" s="46" t="s">
        <v>471</v>
      </c>
      <c r="C63" s="46" t="s">
        <v>472</v>
      </c>
      <c r="D63" s="49" t="s">
        <v>473</v>
      </c>
      <c r="E63" s="49" t="s">
        <v>474</v>
      </c>
      <c r="F63" s="46">
        <v>19046</v>
      </c>
      <c r="G63" s="46" t="s">
        <v>475</v>
      </c>
      <c r="I63" s="48" t="s">
        <v>476</v>
      </c>
      <c r="J63" s="46" t="s">
        <v>259</v>
      </c>
      <c r="K63" s="46" t="s">
        <v>462</v>
      </c>
      <c r="L63" s="62">
        <v>5</v>
      </c>
    </row>
    <row r="64" spans="1:12" x14ac:dyDescent="0.3">
      <c r="A64" s="61">
        <v>245969</v>
      </c>
      <c r="B64" s="46" t="s">
        <v>477</v>
      </c>
      <c r="C64" s="46" t="s">
        <v>478</v>
      </c>
      <c r="D64" s="49" t="s">
        <v>479</v>
      </c>
      <c r="E64" s="49" t="s">
        <v>480</v>
      </c>
      <c r="F64" s="46">
        <v>19406</v>
      </c>
      <c r="G64" s="46" t="s">
        <v>481</v>
      </c>
      <c r="I64" s="48" t="s">
        <v>482</v>
      </c>
      <c r="J64" s="46" t="s">
        <v>259</v>
      </c>
      <c r="K64" s="46" t="s">
        <v>462</v>
      </c>
      <c r="L64" s="62">
        <v>7</v>
      </c>
    </row>
    <row r="65" spans="1:12" x14ac:dyDescent="0.3">
      <c r="A65" s="61">
        <v>476300</v>
      </c>
      <c r="B65" s="46" t="s">
        <v>483</v>
      </c>
      <c r="C65" s="46" t="s">
        <v>484</v>
      </c>
      <c r="D65" s="49" t="s">
        <v>485</v>
      </c>
      <c r="E65" s="49" t="s">
        <v>108</v>
      </c>
      <c r="F65" s="46">
        <v>19129</v>
      </c>
      <c r="G65" s="46" t="s">
        <v>486</v>
      </c>
      <c r="I65" s="48" t="s">
        <v>487</v>
      </c>
      <c r="J65" s="46" t="s">
        <v>302</v>
      </c>
      <c r="K65" s="46" t="s">
        <v>462</v>
      </c>
      <c r="L65" s="62">
        <v>5</v>
      </c>
    </row>
    <row r="66" spans="1:12" x14ac:dyDescent="0.3">
      <c r="A66" s="63">
        <v>228292</v>
      </c>
      <c r="B66" s="46" t="s">
        <v>488</v>
      </c>
      <c r="C66" s="46" t="s">
        <v>489</v>
      </c>
      <c r="D66" s="49" t="s">
        <v>490</v>
      </c>
      <c r="E66" s="49" t="s">
        <v>108</v>
      </c>
      <c r="F66" s="46">
        <v>19107</v>
      </c>
      <c r="G66" s="46" t="s">
        <v>491</v>
      </c>
      <c r="I66" s="48" t="s">
        <v>492</v>
      </c>
      <c r="J66" s="46" t="s">
        <v>302</v>
      </c>
      <c r="K66" s="46" t="s">
        <v>462</v>
      </c>
      <c r="L66" s="62">
        <v>25</v>
      </c>
    </row>
    <row r="67" spans="1:12" x14ac:dyDescent="0.3">
      <c r="A67" s="63">
        <v>385790</v>
      </c>
      <c r="B67" s="46" t="s">
        <v>493</v>
      </c>
      <c r="C67" s="46" t="s">
        <v>494</v>
      </c>
      <c r="D67" s="49" t="s">
        <v>495</v>
      </c>
      <c r="E67" s="49" t="s">
        <v>108</v>
      </c>
      <c r="F67" s="46">
        <v>19122</v>
      </c>
      <c r="G67" s="46" t="s">
        <v>496</v>
      </c>
      <c r="I67" s="48" t="s">
        <v>497</v>
      </c>
      <c r="J67" s="46" t="s">
        <v>302</v>
      </c>
      <c r="K67" s="46" t="s">
        <v>462</v>
      </c>
      <c r="L67" s="62">
        <v>5</v>
      </c>
    </row>
    <row r="68" spans="1:12" x14ac:dyDescent="0.3">
      <c r="A68" s="63">
        <v>411501</v>
      </c>
      <c r="B68" s="46" t="s">
        <v>498</v>
      </c>
      <c r="C68" s="46" t="s">
        <v>499</v>
      </c>
      <c r="E68" s="46" t="s">
        <v>108</v>
      </c>
      <c r="F68" s="46">
        <v>19128</v>
      </c>
      <c r="G68" s="46" t="s">
        <v>500</v>
      </c>
      <c r="I68" s="48" t="s">
        <v>501</v>
      </c>
      <c r="J68" s="46" t="s">
        <v>302</v>
      </c>
      <c r="K68" s="46" t="s">
        <v>462</v>
      </c>
      <c r="L68" s="62">
        <v>15</v>
      </c>
    </row>
    <row r="69" spans="1:12" x14ac:dyDescent="0.3">
      <c r="A69" s="63">
        <v>411248</v>
      </c>
      <c r="B69" s="46" t="s">
        <v>502</v>
      </c>
      <c r="C69" s="46" t="s">
        <v>503</v>
      </c>
      <c r="D69" s="49" t="s">
        <v>504</v>
      </c>
      <c r="E69" s="49" t="s">
        <v>108</v>
      </c>
      <c r="F69" s="46">
        <v>19107</v>
      </c>
      <c r="G69" s="46" t="s">
        <v>505</v>
      </c>
      <c r="I69" s="48" t="s">
        <v>506</v>
      </c>
      <c r="J69" s="46" t="s">
        <v>302</v>
      </c>
      <c r="K69" s="46" t="s">
        <v>462</v>
      </c>
      <c r="L69" s="62">
        <v>370</v>
      </c>
    </row>
    <row r="70" spans="1:12" x14ac:dyDescent="0.3">
      <c r="A70" s="63">
        <v>411505</v>
      </c>
      <c r="B70" s="46" t="s">
        <v>508</v>
      </c>
      <c r="C70" s="46" t="s">
        <v>509</v>
      </c>
      <c r="E70" s="46" t="s">
        <v>510</v>
      </c>
      <c r="F70" s="46">
        <v>18901</v>
      </c>
      <c r="G70" s="46" t="s">
        <v>511</v>
      </c>
      <c r="H70" s="46" t="s">
        <v>512</v>
      </c>
      <c r="I70" s="48" t="s">
        <v>513</v>
      </c>
      <c r="J70" s="46" t="s">
        <v>211</v>
      </c>
      <c r="K70" s="46" t="s">
        <v>507</v>
      </c>
      <c r="L70" s="46">
        <v>18</v>
      </c>
    </row>
    <row r="71" spans="1:12" x14ac:dyDescent="0.3">
      <c r="A71" s="63">
        <v>412063</v>
      </c>
      <c r="B71" s="46" t="s">
        <v>514</v>
      </c>
      <c r="C71" s="46" t="s">
        <v>515</v>
      </c>
      <c r="D71" s="49"/>
      <c r="E71" s="49" t="s">
        <v>510</v>
      </c>
      <c r="F71" s="46">
        <v>18901</v>
      </c>
      <c r="G71" s="46" t="s">
        <v>516</v>
      </c>
      <c r="H71" s="46" t="s">
        <v>517</v>
      </c>
      <c r="I71" s="48" t="s">
        <v>518</v>
      </c>
      <c r="J71" s="46" t="s">
        <v>211</v>
      </c>
      <c r="K71" s="46" t="s">
        <v>507</v>
      </c>
      <c r="L71" s="62">
        <v>10</v>
      </c>
    </row>
    <row r="72" spans="1:12" x14ac:dyDescent="0.3">
      <c r="A72" s="64">
        <v>410239</v>
      </c>
      <c r="B72" s="52" t="s">
        <v>519</v>
      </c>
      <c r="C72" s="46" t="s">
        <v>520</v>
      </c>
      <c r="D72" s="49" t="s">
        <v>226</v>
      </c>
      <c r="E72" s="49" t="s">
        <v>521</v>
      </c>
      <c r="F72" s="46">
        <v>19020</v>
      </c>
      <c r="G72" s="46" t="s">
        <v>522</v>
      </c>
      <c r="I72" s="53" t="s">
        <v>523</v>
      </c>
      <c r="J72" s="52" t="s">
        <v>211</v>
      </c>
      <c r="K72" s="52" t="s">
        <v>507</v>
      </c>
      <c r="L72" s="65">
        <v>16</v>
      </c>
    </row>
    <row r="73" spans="1:12" x14ac:dyDescent="0.3">
      <c r="A73" s="64">
        <v>410920</v>
      </c>
      <c r="B73" s="52" t="s">
        <v>524</v>
      </c>
      <c r="C73" s="46" t="s">
        <v>525</v>
      </c>
      <c r="D73" s="49" t="s">
        <v>226</v>
      </c>
      <c r="E73" s="49" t="s">
        <v>521</v>
      </c>
      <c r="F73" s="46">
        <v>19020</v>
      </c>
      <c r="G73" s="46" t="s">
        <v>526</v>
      </c>
      <c r="I73" s="54" t="s">
        <v>324</v>
      </c>
      <c r="J73" s="52" t="s">
        <v>211</v>
      </c>
      <c r="K73" s="52" t="s">
        <v>507</v>
      </c>
      <c r="L73" s="46">
        <v>12</v>
      </c>
    </row>
    <row r="74" spans="1:12" x14ac:dyDescent="0.3">
      <c r="A74" s="66">
        <v>410576</v>
      </c>
      <c r="B74" s="52" t="s">
        <v>527</v>
      </c>
      <c r="C74" s="46" t="s">
        <v>528</v>
      </c>
      <c r="D74" s="49" t="s">
        <v>226</v>
      </c>
      <c r="E74" s="49" t="s">
        <v>529</v>
      </c>
      <c r="F74" s="46">
        <v>19055</v>
      </c>
      <c r="G74" s="46" t="s">
        <v>530</v>
      </c>
      <c r="I74" s="48" t="s">
        <v>531</v>
      </c>
      <c r="J74" s="52" t="s">
        <v>211</v>
      </c>
      <c r="K74" s="52" t="s">
        <v>507</v>
      </c>
      <c r="L74" s="65">
        <v>16</v>
      </c>
    </row>
    <row r="75" spans="1:12" x14ac:dyDescent="0.3">
      <c r="A75" s="66">
        <v>411091</v>
      </c>
      <c r="B75" s="52" t="s">
        <v>532</v>
      </c>
      <c r="C75" s="46" t="s">
        <v>533</v>
      </c>
      <c r="D75" s="49" t="s">
        <v>534</v>
      </c>
      <c r="E75" s="49" t="s">
        <v>521</v>
      </c>
      <c r="F75" s="46">
        <v>19020</v>
      </c>
      <c r="G75" s="46" t="s">
        <v>535</v>
      </c>
      <c r="I75" s="54" t="s">
        <v>324</v>
      </c>
      <c r="J75" s="52" t="s">
        <v>211</v>
      </c>
      <c r="K75" s="52" t="s">
        <v>507</v>
      </c>
      <c r="L75" s="65">
        <v>12</v>
      </c>
    </row>
    <row r="76" spans="1:12" x14ac:dyDescent="0.3">
      <c r="A76" s="64">
        <v>236080</v>
      </c>
      <c r="B76" s="52" t="s">
        <v>537</v>
      </c>
      <c r="C76" s="46" t="s">
        <v>372</v>
      </c>
      <c r="D76" s="49" t="s">
        <v>226</v>
      </c>
      <c r="E76" s="49" t="s">
        <v>373</v>
      </c>
      <c r="F76" s="46">
        <v>19007</v>
      </c>
      <c r="G76" s="46" t="s">
        <v>374</v>
      </c>
      <c r="I76" s="48" t="s">
        <v>538</v>
      </c>
      <c r="J76" s="52" t="s">
        <v>211</v>
      </c>
      <c r="K76" s="52" t="s">
        <v>536</v>
      </c>
      <c r="L76" s="65">
        <v>11</v>
      </c>
    </row>
    <row r="77" spans="1:12" x14ac:dyDescent="0.3">
      <c r="A77" s="66">
        <v>412137</v>
      </c>
      <c r="B77" s="52" t="s">
        <v>539</v>
      </c>
      <c r="C77" s="46" t="s">
        <v>540</v>
      </c>
      <c r="D77" s="49" t="s">
        <v>226</v>
      </c>
      <c r="E77" s="49" t="s">
        <v>249</v>
      </c>
      <c r="F77" s="46">
        <v>19341</v>
      </c>
      <c r="G77" s="46" t="s">
        <v>541</v>
      </c>
      <c r="H77" s="46" t="s">
        <v>542</v>
      </c>
      <c r="I77" s="48" t="s">
        <v>543</v>
      </c>
      <c r="J77" s="52" t="s">
        <v>235</v>
      </c>
      <c r="K77" s="52" t="s">
        <v>507</v>
      </c>
      <c r="L77" s="65">
        <v>19</v>
      </c>
    </row>
    <row r="78" spans="1:12" x14ac:dyDescent="0.3">
      <c r="A78" s="66">
        <v>410229</v>
      </c>
      <c r="B78" s="52" t="s">
        <v>544</v>
      </c>
      <c r="C78" s="46" t="s">
        <v>545</v>
      </c>
      <c r="D78" s="49" t="s">
        <v>546</v>
      </c>
      <c r="E78" s="49" t="s">
        <v>547</v>
      </c>
      <c r="F78" s="46">
        <v>19320</v>
      </c>
      <c r="G78" s="46" t="s">
        <v>548</v>
      </c>
      <c r="I78" s="54" t="s">
        <v>324</v>
      </c>
      <c r="J78" s="52" t="s">
        <v>235</v>
      </c>
      <c r="K78" s="52" t="s">
        <v>507</v>
      </c>
      <c r="L78" s="65">
        <v>22</v>
      </c>
    </row>
    <row r="79" spans="1:12" x14ac:dyDescent="0.3">
      <c r="A79" s="66">
        <v>412035</v>
      </c>
      <c r="B79" s="52" t="s">
        <v>549</v>
      </c>
      <c r="C79" s="46" t="s">
        <v>550</v>
      </c>
      <c r="D79" s="49" t="s">
        <v>226</v>
      </c>
      <c r="E79" s="49" t="s">
        <v>551</v>
      </c>
      <c r="F79" s="46">
        <v>19335</v>
      </c>
      <c r="G79" s="46" t="s">
        <v>552</v>
      </c>
      <c r="I79" s="48" t="s">
        <v>553</v>
      </c>
      <c r="J79" s="52" t="s">
        <v>235</v>
      </c>
      <c r="K79" s="52" t="s">
        <v>507</v>
      </c>
      <c r="L79" s="65">
        <v>17</v>
      </c>
    </row>
    <row r="80" spans="1:12" x14ac:dyDescent="0.3">
      <c r="A80" s="63">
        <v>411231</v>
      </c>
      <c r="B80" s="46" t="s">
        <v>555</v>
      </c>
      <c r="C80" s="46" t="s">
        <v>556</v>
      </c>
      <c r="D80" s="49" t="s">
        <v>226</v>
      </c>
      <c r="E80" s="49" t="s">
        <v>557</v>
      </c>
      <c r="F80" s="46">
        <v>19403</v>
      </c>
      <c r="G80" s="46" t="s">
        <v>558</v>
      </c>
      <c r="I80" s="51" t="s">
        <v>324</v>
      </c>
      <c r="J80" s="46" t="s">
        <v>259</v>
      </c>
      <c r="K80" s="46" t="s">
        <v>554</v>
      </c>
      <c r="L80" s="62">
        <v>103</v>
      </c>
    </row>
    <row r="81" spans="1:12" x14ac:dyDescent="0.3">
      <c r="A81" s="66">
        <v>411418</v>
      </c>
      <c r="B81" s="52" t="s">
        <v>559</v>
      </c>
      <c r="C81" s="46" t="s">
        <v>560</v>
      </c>
      <c r="D81" s="49" t="s">
        <v>226</v>
      </c>
      <c r="E81" s="49" t="s">
        <v>76</v>
      </c>
      <c r="F81" s="46">
        <v>19401</v>
      </c>
      <c r="G81" s="46" t="s">
        <v>561</v>
      </c>
      <c r="I81" s="51" t="s">
        <v>324</v>
      </c>
      <c r="J81" s="52" t="s">
        <v>259</v>
      </c>
      <c r="K81" s="52" t="s">
        <v>507</v>
      </c>
      <c r="L81" s="65">
        <v>22</v>
      </c>
    </row>
    <row r="82" spans="1:12" x14ac:dyDescent="0.3">
      <c r="A82" s="66">
        <v>412626</v>
      </c>
      <c r="B82" s="52" t="s">
        <v>562</v>
      </c>
      <c r="C82" s="46" t="s">
        <v>563</v>
      </c>
      <c r="D82" s="49" t="s">
        <v>226</v>
      </c>
      <c r="E82" s="49" t="s">
        <v>76</v>
      </c>
      <c r="F82" s="46">
        <v>19401</v>
      </c>
      <c r="G82" s="46" t="s">
        <v>564</v>
      </c>
      <c r="I82" s="48" t="s">
        <v>565</v>
      </c>
      <c r="J82" s="52" t="s">
        <v>259</v>
      </c>
      <c r="K82" s="52" t="s">
        <v>507</v>
      </c>
      <c r="L82" s="65">
        <v>20</v>
      </c>
    </row>
    <row r="83" spans="1:12" x14ac:dyDescent="0.3">
      <c r="A83" s="64">
        <v>410440</v>
      </c>
      <c r="B83" s="52" t="s">
        <v>566</v>
      </c>
      <c r="C83" s="46" t="s">
        <v>567</v>
      </c>
      <c r="D83" s="49" t="s">
        <v>226</v>
      </c>
      <c r="E83" s="49" t="s">
        <v>76</v>
      </c>
      <c r="F83" s="46">
        <v>19401</v>
      </c>
      <c r="G83" s="46" t="s">
        <v>568</v>
      </c>
      <c r="I83" s="51" t="s">
        <v>324</v>
      </c>
      <c r="J83" s="52" t="s">
        <v>259</v>
      </c>
      <c r="K83" s="52" t="s">
        <v>507</v>
      </c>
      <c r="L83" s="65">
        <v>18</v>
      </c>
    </row>
    <row r="84" spans="1:12" x14ac:dyDescent="0.3">
      <c r="A84" s="63">
        <v>411142</v>
      </c>
      <c r="B84" s="46" t="s">
        <v>569</v>
      </c>
      <c r="C84" s="46" t="s">
        <v>570</v>
      </c>
      <c r="D84" s="49" t="s">
        <v>226</v>
      </c>
      <c r="E84" s="49" t="s">
        <v>76</v>
      </c>
      <c r="F84" s="46">
        <v>19401</v>
      </c>
      <c r="G84" s="46" t="s">
        <v>571</v>
      </c>
      <c r="I84" s="51" t="s">
        <v>324</v>
      </c>
      <c r="J84" s="46" t="s">
        <v>259</v>
      </c>
      <c r="K84" s="46" t="s">
        <v>507</v>
      </c>
      <c r="L84" s="62">
        <v>60</v>
      </c>
    </row>
    <row r="85" spans="1:12" x14ac:dyDescent="0.3">
      <c r="A85" s="64">
        <v>410285</v>
      </c>
      <c r="B85" s="52" t="s">
        <v>572</v>
      </c>
      <c r="C85" s="46" t="s">
        <v>573</v>
      </c>
      <c r="D85" s="49" t="s">
        <v>226</v>
      </c>
      <c r="E85" s="49" t="s">
        <v>474</v>
      </c>
      <c r="F85" s="46">
        <v>19046</v>
      </c>
      <c r="G85" s="46" t="s">
        <v>574</v>
      </c>
      <c r="I85" s="48" t="s">
        <v>575</v>
      </c>
      <c r="J85" s="52" t="s">
        <v>259</v>
      </c>
      <c r="K85" s="52" t="s">
        <v>507</v>
      </c>
      <c r="L85" s="65">
        <v>18</v>
      </c>
    </row>
    <row r="86" spans="1:12" x14ac:dyDescent="0.3">
      <c r="A86" s="66">
        <v>412131</v>
      </c>
      <c r="B86" s="52" t="s">
        <v>576</v>
      </c>
      <c r="C86" s="46" t="s">
        <v>577</v>
      </c>
      <c r="D86" s="49" t="s">
        <v>578</v>
      </c>
      <c r="E86" s="49" t="s">
        <v>263</v>
      </c>
      <c r="F86" s="46">
        <v>19004</v>
      </c>
      <c r="G86" s="46" t="s">
        <v>579</v>
      </c>
      <c r="I86" s="55" t="s">
        <v>580</v>
      </c>
      <c r="J86" s="52" t="s">
        <v>259</v>
      </c>
      <c r="K86" s="52" t="s">
        <v>507</v>
      </c>
      <c r="L86" s="65">
        <v>10</v>
      </c>
    </row>
    <row r="87" spans="1:12" x14ac:dyDescent="0.3">
      <c r="A87" s="66">
        <v>411762</v>
      </c>
      <c r="B87" s="52" t="s">
        <v>581</v>
      </c>
      <c r="C87" s="46" t="s">
        <v>582</v>
      </c>
      <c r="D87" s="49" t="s">
        <v>226</v>
      </c>
      <c r="E87" s="49" t="s">
        <v>583</v>
      </c>
      <c r="F87" s="46">
        <v>19454</v>
      </c>
      <c r="G87" s="46" t="s">
        <v>584</v>
      </c>
      <c r="I87" s="48" t="s">
        <v>585</v>
      </c>
      <c r="J87" s="52" t="s">
        <v>259</v>
      </c>
      <c r="K87" s="52" t="s">
        <v>507</v>
      </c>
      <c r="L87" s="65">
        <v>18</v>
      </c>
    </row>
    <row r="88" spans="1:12" x14ac:dyDescent="0.3">
      <c r="A88" s="61">
        <v>411710</v>
      </c>
      <c r="B88" s="46" t="s">
        <v>586</v>
      </c>
      <c r="C88" s="49" t="s">
        <v>587</v>
      </c>
      <c r="D88" s="56"/>
      <c r="E88" s="49" t="s">
        <v>273</v>
      </c>
      <c r="F88" s="46">
        <v>19446</v>
      </c>
      <c r="G88" s="46" t="s">
        <v>396</v>
      </c>
      <c r="I88" s="48" t="s">
        <v>588</v>
      </c>
      <c r="J88" s="46" t="s">
        <v>259</v>
      </c>
      <c r="K88" s="46" t="s">
        <v>507</v>
      </c>
      <c r="L88" s="62">
        <v>49</v>
      </c>
    </row>
    <row r="89" spans="1:12" x14ac:dyDescent="0.3">
      <c r="A89" s="64">
        <v>410468</v>
      </c>
      <c r="B89" s="52" t="s">
        <v>589</v>
      </c>
      <c r="C89" s="46" t="s">
        <v>590</v>
      </c>
      <c r="D89" s="49" t="s">
        <v>226</v>
      </c>
      <c r="E89" s="49" t="s">
        <v>591</v>
      </c>
      <c r="F89" s="46">
        <v>19027</v>
      </c>
      <c r="G89" s="46" t="s">
        <v>592</v>
      </c>
      <c r="H89" s="46" t="s">
        <v>593</v>
      </c>
      <c r="I89" s="48" t="s">
        <v>594</v>
      </c>
      <c r="J89" s="52" t="s">
        <v>259</v>
      </c>
      <c r="K89" s="52" t="s">
        <v>507</v>
      </c>
      <c r="L89" s="65">
        <v>14</v>
      </c>
    </row>
    <row r="90" spans="1:12" x14ac:dyDescent="0.3">
      <c r="A90" s="63">
        <v>411474</v>
      </c>
      <c r="B90" s="46" t="s">
        <v>595</v>
      </c>
      <c r="C90" s="46" t="s">
        <v>596</v>
      </c>
      <c r="D90" s="49" t="s">
        <v>226</v>
      </c>
      <c r="E90" s="49" t="s">
        <v>76</v>
      </c>
      <c r="F90" s="46">
        <v>19401</v>
      </c>
      <c r="G90" s="46" t="s">
        <v>597</v>
      </c>
      <c r="I90" s="48" t="s">
        <v>598</v>
      </c>
      <c r="J90" s="46" t="s">
        <v>259</v>
      </c>
      <c r="K90" s="46" t="s">
        <v>507</v>
      </c>
      <c r="L90" s="62">
        <v>92</v>
      </c>
    </row>
    <row r="91" spans="1:12" x14ac:dyDescent="0.3">
      <c r="A91" s="63">
        <v>412107</v>
      </c>
      <c r="B91" s="46" t="s">
        <v>599</v>
      </c>
      <c r="C91" s="46" t="s">
        <v>600</v>
      </c>
      <c r="D91" s="49" t="s">
        <v>226</v>
      </c>
      <c r="E91" s="49" t="s">
        <v>76</v>
      </c>
      <c r="F91" s="46">
        <v>19401</v>
      </c>
      <c r="G91" s="46" t="s">
        <v>601</v>
      </c>
      <c r="I91" s="51" t="s">
        <v>324</v>
      </c>
      <c r="J91" s="46" t="s">
        <v>259</v>
      </c>
      <c r="K91" s="46" t="s">
        <v>507</v>
      </c>
      <c r="L91" s="62">
        <v>30</v>
      </c>
    </row>
    <row r="92" spans="1:12" x14ac:dyDescent="0.3">
      <c r="A92" s="64">
        <v>411535</v>
      </c>
      <c r="B92" s="52" t="s">
        <v>602</v>
      </c>
      <c r="C92" s="46" t="s">
        <v>603</v>
      </c>
      <c r="D92" s="49" t="s">
        <v>226</v>
      </c>
      <c r="E92" s="49" t="s">
        <v>604</v>
      </c>
      <c r="F92" s="46">
        <v>19038</v>
      </c>
      <c r="G92" s="46" t="s">
        <v>605</v>
      </c>
      <c r="I92" s="48" t="s">
        <v>606</v>
      </c>
      <c r="J92" s="52" t="s">
        <v>259</v>
      </c>
      <c r="K92" s="52" t="s">
        <v>507</v>
      </c>
      <c r="L92" s="65">
        <v>13</v>
      </c>
    </row>
    <row r="93" spans="1:12" x14ac:dyDescent="0.3">
      <c r="A93" s="61">
        <v>411250</v>
      </c>
      <c r="B93" s="46" t="s">
        <v>607</v>
      </c>
      <c r="C93" s="46" t="s">
        <v>608</v>
      </c>
      <c r="D93" s="49" t="s">
        <v>425</v>
      </c>
      <c r="E93" s="49" t="s">
        <v>76</v>
      </c>
      <c r="F93" s="46">
        <v>19401</v>
      </c>
      <c r="G93" s="46" t="s">
        <v>609</v>
      </c>
      <c r="I93" s="48" t="s">
        <v>610</v>
      </c>
      <c r="J93" s="46" t="s">
        <v>259</v>
      </c>
      <c r="K93" s="46" t="s">
        <v>507</v>
      </c>
      <c r="L93" s="62">
        <v>26</v>
      </c>
    </row>
    <row r="94" spans="1:12" x14ac:dyDescent="0.3">
      <c r="A94" s="66">
        <v>411280</v>
      </c>
      <c r="B94" s="52" t="s">
        <v>611</v>
      </c>
      <c r="C94" s="46" t="s">
        <v>612</v>
      </c>
      <c r="D94" s="49" t="s">
        <v>226</v>
      </c>
      <c r="E94" s="49" t="s">
        <v>613</v>
      </c>
      <c r="F94" s="46">
        <v>19468</v>
      </c>
      <c r="G94" s="46" t="s">
        <v>614</v>
      </c>
      <c r="I94" s="48" t="s">
        <v>615</v>
      </c>
      <c r="J94" s="52" t="s">
        <v>259</v>
      </c>
      <c r="K94" s="52" t="s">
        <v>507</v>
      </c>
      <c r="L94" s="65">
        <v>11</v>
      </c>
    </row>
    <row r="95" spans="1:12" x14ac:dyDescent="0.3">
      <c r="A95" s="63">
        <v>236080</v>
      </c>
      <c r="B95" s="46" t="s">
        <v>616</v>
      </c>
      <c r="C95" s="46" t="s">
        <v>399</v>
      </c>
      <c r="D95" s="49" t="s">
        <v>226</v>
      </c>
      <c r="E95" s="49" t="s">
        <v>76</v>
      </c>
      <c r="F95" s="46">
        <v>19401</v>
      </c>
      <c r="G95" s="46" t="s">
        <v>400</v>
      </c>
      <c r="I95" s="48" t="s">
        <v>538</v>
      </c>
      <c r="J95" s="46" t="s">
        <v>259</v>
      </c>
      <c r="K95" s="46" t="s">
        <v>536</v>
      </c>
      <c r="L95" s="62">
        <v>26</v>
      </c>
    </row>
    <row r="96" spans="1:12" x14ac:dyDescent="0.3">
      <c r="A96" s="66">
        <v>236080</v>
      </c>
      <c r="B96" s="46" t="s">
        <v>616</v>
      </c>
      <c r="C96" s="46" t="s">
        <v>402</v>
      </c>
      <c r="D96" s="49" t="s">
        <v>226</v>
      </c>
      <c r="E96" s="49" t="s">
        <v>403</v>
      </c>
      <c r="F96" s="46">
        <v>19464</v>
      </c>
      <c r="G96" s="46" t="s">
        <v>404</v>
      </c>
      <c r="I96" s="48" t="s">
        <v>538</v>
      </c>
      <c r="J96" s="52" t="s">
        <v>259</v>
      </c>
      <c r="K96" s="52" t="s">
        <v>536</v>
      </c>
      <c r="L96" s="65">
        <v>10</v>
      </c>
    </row>
    <row r="97" spans="1:12" x14ac:dyDescent="0.3">
      <c r="A97" s="63">
        <v>411552</v>
      </c>
      <c r="B97" s="46" t="s">
        <v>617</v>
      </c>
      <c r="C97" s="46" t="s">
        <v>618</v>
      </c>
      <c r="D97" s="49" t="s">
        <v>226</v>
      </c>
      <c r="E97" s="49" t="s">
        <v>403</v>
      </c>
      <c r="F97" s="46">
        <v>19464</v>
      </c>
      <c r="G97" s="46" t="s">
        <v>619</v>
      </c>
      <c r="I97" s="48" t="s">
        <v>620</v>
      </c>
      <c r="J97" s="46" t="s">
        <v>259</v>
      </c>
      <c r="K97" s="46" t="s">
        <v>507</v>
      </c>
      <c r="L97" s="62">
        <v>66</v>
      </c>
    </row>
    <row r="98" spans="1:12" x14ac:dyDescent="0.3">
      <c r="A98" s="64">
        <v>410499</v>
      </c>
      <c r="B98" s="52" t="s">
        <v>621</v>
      </c>
      <c r="C98" s="46" t="s">
        <v>622</v>
      </c>
      <c r="E98" s="49" t="s">
        <v>108</v>
      </c>
      <c r="F98" s="46">
        <v>19104</v>
      </c>
      <c r="G98" s="46" t="s">
        <v>623</v>
      </c>
      <c r="I98" s="48" t="s">
        <v>624</v>
      </c>
      <c r="J98" s="52" t="s">
        <v>302</v>
      </c>
      <c r="K98" s="52" t="s">
        <v>507</v>
      </c>
      <c r="L98" s="65">
        <v>12</v>
      </c>
    </row>
    <row r="99" spans="1:12" x14ac:dyDescent="0.3">
      <c r="A99" s="64">
        <v>410596</v>
      </c>
      <c r="B99" s="52" t="s">
        <v>625</v>
      </c>
      <c r="C99" s="46" t="s">
        <v>626</v>
      </c>
      <c r="E99" s="49" t="s">
        <v>108</v>
      </c>
      <c r="F99" s="46">
        <v>19121</v>
      </c>
      <c r="G99" s="46" t="s">
        <v>627</v>
      </c>
      <c r="I99" s="48" t="s">
        <v>628</v>
      </c>
      <c r="J99" s="52" t="s">
        <v>302</v>
      </c>
      <c r="K99" s="52" t="s">
        <v>507</v>
      </c>
      <c r="L99" s="65">
        <v>24</v>
      </c>
    </row>
    <row r="100" spans="1:12" x14ac:dyDescent="0.3">
      <c r="A100" s="66">
        <v>410870</v>
      </c>
      <c r="B100" s="52" t="s">
        <v>629</v>
      </c>
      <c r="C100" s="46" t="s">
        <v>630</v>
      </c>
      <c r="D100" s="49" t="s">
        <v>226</v>
      </c>
      <c r="E100" s="49" t="s">
        <v>108</v>
      </c>
      <c r="F100" s="46">
        <v>19131</v>
      </c>
      <c r="G100" s="46" t="s">
        <v>631</v>
      </c>
      <c r="I100" s="48" t="s">
        <v>632</v>
      </c>
      <c r="J100" s="52" t="s">
        <v>302</v>
      </c>
      <c r="K100" s="52" t="s">
        <v>507</v>
      </c>
      <c r="L100" s="65">
        <v>19</v>
      </c>
    </row>
    <row r="101" spans="1:12" x14ac:dyDescent="0.3">
      <c r="A101" s="63">
        <v>411099</v>
      </c>
      <c r="B101" s="46" t="s">
        <v>633</v>
      </c>
      <c r="C101" s="46" t="s">
        <v>634</v>
      </c>
      <c r="D101" s="49" t="s">
        <v>226</v>
      </c>
      <c r="E101" s="49" t="s">
        <v>108</v>
      </c>
      <c r="F101" s="46">
        <v>19132</v>
      </c>
      <c r="G101" s="46" t="s">
        <v>635</v>
      </c>
      <c r="I101" s="51" t="s">
        <v>324</v>
      </c>
      <c r="J101" s="46" t="s">
        <v>302</v>
      </c>
      <c r="K101" s="46" t="s">
        <v>507</v>
      </c>
      <c r="L101" s="62">
        <v>49</v>
      </c>
    </row>
    <row r="102" spans="1:12" x14ac:dyDescent="0.3">
      <c r="A102" s="63">
        <v>412626</v>
      </c>
      <c r="B102" s="46" t="s">
        <v>636</v>
      </c>
      <c r="C102" s="46" t="s">
        <v>637</v>
      </c>
      <c r="D102" s="49" t="s">
        <v>638</v>
      </c>
      <c r="E102" s="49" t="s">
        <v>108</v>
      </c>
      <c r="F102" s="46">
        <v>19103</v>
      </c>
      <c r="G102" s="46" t="s">
        <v>639</v>
      </c>
      <c r="H102" s="46" t="s">
        <v>319</v>
      </c>
      <c r="I102" s="48" t="s">
        <v>640</v>
      </c>
      <c r="J102" s="46" t="s">
        <v>302</v>
      </c>
      <c r="K102" s="46" t="s">
        <v>507</v>
      </c>
      <c r="L102" s="62">
        <v>226</v>
      </c>
    </row>
    <row r="103" spans="1:12" x14ac:dyDescent="0.3">
      <c r="A103" s="64">
        <v>411910</v>
      </c>
      <c r="B103" s="52" t="s">
        <v>641</v>
      </c>
      <c r="C103" s="46" t="s">
        <v>642</v>
      </c>
      <c r="D103" s="49" t="s">
        <v>226</v>
      </c>
      <c r="E103" s="49" t="s">
        <v>108</v>
      </c>
      <c r="F103" s="46">
        <v>19123</v>
      </c>
      <c r="G103" s="46" t="s">
        <v>643</v>
      </c>
      <c r="H103" s="46" t="s">
        <v>319</v>
      </c>
      <c r="I103" s="48" t="s">
        <v>644</v>
      </c>
      <c r="J103" s="52" t="s">
        <v>302</v>
      </c>
      <c r="K103" s="52" t="s">
        <v>507</v>
      </c>
      <c r="L103" s="65">
        <v>10</v>
      </c>
    </row>
    <row r="104" spans="1:12" x14ac:dyDescent="0.3">
      <c r="A104" s="63">
        <v>410232</v>
      </c>
      <c r="B104" s="46" t="s">
        <v>645</v>
      </c>
      <c r="C104" s="46" t="s">
        <v>646</v>
      </c>
      <c r="D104" s="49" t="s">
        <v>226</v>
      </c>
      <c r="E104" s="49" t="s">
        <v>108</v>
      </c>
      <c r="F104" s="46">
        <v>19121</v>
      </c>
      <c r="G104" s="46" t="s">
        <v>647</v>
      </c>
      <c r="I104" s="51" t="s">
        <v>324</v>
      </c>
      <c r="J104" s="46" t="s">
        <v>302</v>
      </c>
      <c r="K104" s="46" t="s">
        <v>507</v>
      </c>
      <c r="L104" s="62">
        <v>34</v>
      </c>
    </row>
    <row r="105" spans="1:12" x14ac:dyDescent="0.3">
      <c r="A105" s="66">
        <v>410297</v>
      </c>
      <c r="B105" s="52" t="s">
        <v>648</v>
      </c>
      <c r="C105" s="46" t="s">
        <v>649</v>
      </c>
      <c r="D105" s="49" t="s">
        <v>226</v>
      </c>
      <c r="E105" s="49" t="s">
        <v>108</v>
      </c>
      <c r="F105" s="46">
        <v>19104</v>
      </c>
      <c r="G105" s="46" t="s">
        <v>650</v>
      </c>
      <c r="I105" s="48" t="s">
        <v>651</v>
      </c>
      <c r="J105" s="52" t="s">
        <v>302</v>
      </c>
      <c r="K105" s="52" t="s">
        <v>507</v>
      </c>
      <c r="L105" s="65">
        <v>19</v>
      </c>
    </row>
    <row r="106" spans="1:12" x14ac:dyDescent="0.3">
      <c r="A106" s="64">
        <v>410839</v>
      </c>
      <c r="B106" s="52" t="s">
        <v>652</v>
      </c>
      <c r="C106" s="46" t="s">
        <v>653</v>
      </c>
      <c r="D106" s="49" t="s">
        <v>226</v>
      </c>
      <c r="E106" s="49" t="s">
        <v>108</v>
      </c>
      <c r="F106" s="46">
        <v>19121</v>
      </c>
      <c r="G106" s="46" t="s">
        <v>654</v>
      </c>
      <c r="I106" s="48" t="s">
        <v>655</v>
      </c>
      <c r="J106" s="52" t="s">
        <v>302</v>
      </c>
      <c r="K106" s="52" t="s">
        <v>507</v>
      </c>
      <c r="L106" s="65">
        <v>17</v>
      </c>
    </row>
    <row r="107" spans="1:12" x14ac:dyDescent="0.3">
      <c r="A107" s="64">
        <v>410643</v>
      </c>
      <c r="B107" s="52" t="s">
        <v>656</v>
      </c>
      <c r="C107" s="46" t="s">
        <v>657</v>
      </c>
      <c r="D107" s="49" t="s">
        <v>226</v>
      </c>
      <c r="E107" s="49" t="s">
        <v>108</v>
      </c>
      <c r="F107" s="46">
        <v>19146</v>
      </c>
      <c r="G107" s="46" t="s">
        <v>658</v>
      </c>
      <c r="I107" s="48" t="s">
        <v>659</v>
      </c>
      <c r="J107" s="52" t="s">
        <v>302</v>
      </c>
      <c r="K107" s="52" t="s">
        <v>507</v>
      </c>
      <c r="L107" s="65">
        <v>11</v>
      </c>
    </row>
    <row r="108" spans="1:12" x14ac:dyDescent="0.3">
      <c r="A108" s="61">
        <v>410491</v>
      </c>
      <c r="B108" s="46" t="s">
        <v>660</v>
      </c>
      <c r="C108" s="46" t="s">
        <v>661</v>
      </c>
      <c r="D108" s="49" t="s">
        <v>226</v>
      </c>
      <c r="E108" s="49" t="s">
        <v>108</v>
      </c>
      <c r="F108" s="46">
        <v>19121</v>
      </c>
      <c r="G108" s="46" t="s">
        <v>662</v>
      </c>
      <c r="I108" s="51" t="s">
        <v>324</v>
      </c>
      <c r="J108" s="46" t="s">
        <v>302</v>
      </c>
      <c r="K108" s="46" t="s">
        <v>507</v>
      </c>
      <c r="L108" s="62">
        <v>27</v>
      </c>
    </row>
    <row r="109" spans="1:12" x14ac:dyDescent="0.3">
      <c r="A109" s="63">
        <v>411608</v>
      </c>
      <c r="B109" s="46" t="s">
        <v>663</v>
      </c>
      <c r="C109" s="46" t="s">
        <v>664</v>
      </c>
      <c r="D109" s="49" t="s">
        <v>226</v>
      </c>
      <c r="E109" s="49" t="s">
        <v>108</v>
      </c>
      <c r="F109" s="46">
        <v>19138</v>
      </c>
      <c r="G109" s="46" t="s">
        <v>665</v>
      </c>
      <c r="I109" s="51" t="s">
        <v>324</v>
      </c>
      <c r="J109" s="46" t="s">
        <v>302</v>
      </c>
      <c r="K109" s="46" t="s">
        <v>507</v>
      </c>
      <c r="L109" s="62">
        <v>31</v>
      </c>
    </row>
    <row r="110" spans="1:12" x14ac:dyDescent="0.3">
      <c r="A110" s="61">
        <v>411471</v>
      </c>
      <c r="B110" s="46" t="s">
        <v>666</v>
      </c>
      <c r="C110" s="46" t="s">
        <v>667</v>
      </c>
      <c r="D110" s="49" t="s">
        <v>226</v>
      </c>
      <c r="E110" s="49" t="s">
        <v>108</v>
      </c>
      <c r="F110" s="46">
        <v>19133</v>
      </c>
      <c r="G110" s="46" t="s">
        <v>668</v>
      </c>
      <c r="I110" s="48" t="s">
        <v>669</v>
      </c>
      <c r="J110" s="46" t="s">
        <v>302</v>
      </c>
      <c r="K110" s="46" t="s">
        <v>507</v>
      </c>
      <c r="L110" s="62">
        <v>41</v>
      </c>
    </row>
    <row r="111" spans="1:12" x14ac:dyDescent="0.3">
      <c r="A111" s="61">
        <v>411662</v>
      </c>
      <c r="B111" s="46" t="s">
        <v>670</v>
      </c>
      <c r="C111" s="46" t="s">
        <v>671</v>
      </c>
      <c r="D111" s="49" t="s">
        <v>226</v>
      </c>
      <c r="E111" s="49" t="s">
        <v>108</v>
      </c>
      <c r="F111" s="46">
        <v>19143</v>
      </c>
      <c r="G111" s="46" t="s">
        <v>672</v>
      </c>
      <c r="I111" s="51" t="s">
        <v>324</v>
      </c>
      <c r="J111" s="46" t="s">
        <v>302</v>
      </c>
      <c r="K111" s="46" t="s">
        <v>507</v>
      </c>
      <c r="L111" s="62">
        <v>51</v>
      </c>
    </row>
    <row r="112" spans="1:12" x14ac:dyDescent="0.3">
      <c r="A112" s="64">
        <v>411928</v>
      </c>
      <c r="B112" s="52" t="s">
        <v>673</v>
      </c>
      <c r="C112" s="46" t="s">
        <v>674</v>
      </c>
      <c r="D112" s="49" t="s">
        <v>226</v>
      </c>
      <c r="E112" s="49" t="s">
        <v>108</v>
      </c>
      <c r="F112" s="46">
        <v>19133</v>
      </c>
      <c r="G112" s="46" t="s">
        <v>675</v>
      </c>
      <c r="I112" s="51" t="s">
        <v>324</v>
      </c>
      <c r="J112" s="52" t="s">
        <v>302</v>
      </c>
      <c r="K112" s="52" t="s">
        <v>507</v>
      </c>
      <c r="L112" s="65">
        <v>19</v>
      </c>
    </row>
    <row r="113" spans="1:12" x14ac:dyDescent="0.3">
      <c r="A113" s="63">
        <v>410214</v>
      </c>
      <c r="B113" s="46" t="s">
        <v>676</v>
      </c>
      <c r="C113" s="46" t="s">
        <v>677</v>
      </c>
      <c r="D113" s="49" t="s">
        <v>226</v>
      </c>
      <c r="E113" s="49" t="s">
        <v>108</v>
      </c>
      <c r="F113" s="46">
        <v>19144</v>
      </c>
      <c r="G113" s="46" t="s">
        <v>678</v>
      </c>
      <c r="I113" s="48" t="s">
        <v>679</v>
      </c>
      <c r="J113" s="46" t="s">
        <v>302</v>
      </c>
      <c r="K113" s="46" t="s">
        <v>507</v>
      </c>
      <c r="L113" s="62">
        <v>34</v>
      </c>
    </row>
    <row r="114" spans="1:12" x14ac:dyDescent="0.3">
      <c r="A114" s="63">
        <v>411137</v>
      </c>
      <c r="B114" s="46" t="s">
        <v>680</v>
      </c>
      <c r="C114" s="46" t="s">
        <v>681</v>
      </c>
      <c r="D114" s="49" t="s">
        <v>226</v>
      </c>
      <c r="E114" s="49" t="s">
        <v>108</v>
      </c>
      <c r="F114" s="46">
        <v>19124</v>
      </c>
      <c r="G114" s="46" t="s">
        <v>682</v>
      </c>
      <c r="I114" s="51" t="s">
        <v>324</v>
      </c>
      <c r="J114" s="46" t="s">
        <v>302</v>
      </c>
      <c r="K114" s="46" t="s">
        <v>507</v>
      </c>
      <c r="L114" s="62">
        <v>37</v>
      </c>
    </row>
    <row r="115" spans="1:12" x14ac:dyDescent="0.3">
      <c r="A115" s="63">
        <v>410852</v>
      </c>
      <c r="B115" s="46" t="s">
        <v>683</v>
      </c>
      <c r="C115" s="46" t="s">
        <v>684</v>
      </c>
      <c r="D115" s="49" t="s">
        <v>226</v>
      </c>
      <c r="E115" s="49" t="s">
        <v>108</v>
      </c>
      <c r="F115" s="46">
        <v>19149</v>
      </c>
      <c r="G115" s="46" t="s">
        <v>685</v>
      </c>
      <c r="I115" s="48" t="s">
        <v>686</v>
      </c>
      <c r="J115" s="46" t="s">
        <v>302</v>
      </c>
      <c r="K115" s="46" t="s">
        <v>507</v>
      </c>
      <c r="L115" s="62">
        <v>54</v>
      </c>
    </row>
    <row r="116" spans="1:12" x14ac:dyDescent="0.3">
      <c r="A116" s="61">
        <v>410193</v>
      </c>
      <c r="B116" s="46" t="s">
        <v>687</v>
      </c>
      <c r="C116" s="46" t="s">
        <v>688</v>
      </c>
      <c r="D116" s="49" t="s">
        <v>226</v>
      </c>
      <c r="E116" s="49" t="s">
        <v>108</v>
      </c>
      <c r="F116" s="46">
        <v>19144</v>
      </c>
      <c r="G116" s="46" t="s">
        <v>689</v>
      </c>
      <c r="I116" s="48" t="s">
        <v>690</v>
      </c>
      <c r="J116" s="46" t="s">
        <v>302</v>
      </c>
      <c r="K116" s="46" t="s">
        <v>507</v>
      </c>
      <c r="L116" s="62">
        <v>39</v>
      </c>
    </row>
    <row r="117" spans="1:12" x14ac:dyDescent="0.3">
      <c r="A117" s="64">
        <v>411084</v>
      </c>
      <c r="B117" s="52" t="s">
        <v>691</v>
      </c>
      <c r="C117" s="46" t="s">
        <v>692</v>
      </c>
      <c r="D117" s="49" t="s">
        <v>226</v>
      </c>
      <c r="E117" s="49" t="s">
        <v>108</v>
      </c>
      <c r="F117" s="46">
        <v>19119</v>
      </c>
      <c r="G117" s="46" t="s">
        <v>693</v>
      </c>
      <c r="I117" s="48" t="s">
        <v>694</v>
      </c>
      <c r="J117" s="52" t="s">
        <v>302</v>
      </c>
      <c r="K117" s="52" t="s">
        <v>507</v>
      </c>
      <c r="L117" s="65">
        <v>19</v>
      </c>
    </row>
    <row r="118" spans="1:12" x14ac:dyDescent="0.3">
      <c r="A118" s="61">
        <v>410774</v>
      </c>
      <c r="B118" s="46" t="s">
        <v>695</v>
      </c>
      <c r="C118" s="46" t="s">
        <v>696</v>
      </c>
      <c r="D118" s="49" t="s">
        <v>226</v>
      </c>
      <c r="E118" s="49" t="s">
        <v>108</v>
      </c>
      <c r="F118" s="46">
        <v>19121</v>
      </c>
      <c r="G118" s="46" t="s">
        <v>697</v>
      </c>
      <c r="I118" s="48" t="s">
        <v>698</v>
      </c>
      <c r="J118" s="46" t="s">
        <v>302</v>
      </c>
      <c r="K118" s="46" t="s">
        <v>507</v>
      </c>
      <c r="L118" s="62">
        <v>54</v>
      </c>
    </row>
    <row r="119" spans="1:12" x14ac:dyDescent="0.3">
      <c r="A119" s="64">
        <v>410206</v>
      </c>
      <c r="B119" s="52" t="s">
        <v>699</v>
      </c>
      <c r="C119" s="46" t="s">
        <v>700</v>
      </c>
      <c r="D119" s="49" t="s">
        <v>226</v>
      </c>
      <c r="E119" s="49" t="s">
        <v>108</v>
      </c>
      <c r="F119" s="46">
        <v>19151</v>
      </c>
      <c r="G119" s="46" t="s">
        <v>701</v>
      </c>
      <c r="I119" s="51" t="s">
        <v>324</v>
      </c>
      <c r="J119" s="52" t="s">
        <v>302</v>
      </c>
      <c r="K119" s="52" t="s">
        <v>507</v>
      </c>
      <c r="L119" s="65">
        <v>22</v>
      </c>
    </row>
    <row r="120" spans="1:12" x14ac:dyDescent="0.3">
      <c r="A120" s="63">
        <v>410683</v>
      </c>
      <c r="B120" s="46" t="s">
        <v>702</v>
      </c>
      <c r="C120" s="46" t="s">
        <v>703</v>
      </c>
      <c r="D120" s="49" t="s">
        <v>226</v>
      </c>
      <c r="E120" s="49" t="s">
        <v>108</v>
      </c>
      <c r="F120" s="46">
        <v>19104</v>
      </c>
      <c r="G120" s="46" t="s">
        <v>704</v>
      </c>
      <c r="I120" s="51" t="s">
        <v>324</v>
      </c>
      <c r="J120" s="46" t="s">
        <v>302</v>
      </c>
      <c r="K120" s="46" t="s">
        <v>507</v>
      </c>
      <c r="L120" s="62">
        <v>40</v>
      </c>
    </row>
    <row r="121" spans="1:12" x14ac:dyDescent="0.3">
      <c r="A121" s="66">
        <v>410460</v>
      </c>
      <c r="B121" s="52" t="s">
        <v>705</v>
      </c>
      <c r="C121" s="46" t="s">
        <v>706</v>
      </c>
      <c r="D121" s="49" t="s">
        <v>226</v>
      </c>
      <c r="E121" s="49" t="s">
        <v>108</v>
      </c>
      <c r="F121" s="46">
        <v>19124</v>
      </c>
      <c r="G121" s="46" t="s">
        <v>707</v>
      </c>
      <c r="I121" s="48" t="s">
        <v>708</v>
      </c>
      <c r="J121" s="52" t="s">
        <v>302</v>
      </c>
      <c r="K121" s="52" t="s">
        <v>507</v>
      </c>
      <c r="L121" s="65">
        <v>12</v>
      </c>
    </row>
    <row r="122" spans="1:12" x14ac:dyDescent="0.3">
      <c r="A122" s="66">
        <v>410713</v>
      </c>
      <c r="B122" s="46" t="s">
        <v>709</v>
      </c>
      <c r="C122" s="46" t="s">
        <v>710</v>
      </c>
      <c r="D122" s="49"/>
      <c r="E122" s="49" t="s">
        <v>108</v>
      </c>
      <c r="F122" s="46">
        <v>19104</v>
      </c>
      <c r="G122" s="46" t="s">
        <v>711</v>
      </c>
      <c r="I122" s="48" t="s">
        <v>712</v>
      </c>
      <c r="J122" s="52" t="s">
        <v>302</v>
      </c>
      <c r="K122" s="52" t="s">
        <v>507</v>
      </c>
      <c r="L122" s="65">
        <v>21</v>
      </c>
    </row>
    <row r="123" spans="1:12" x14ac:dyDescent="0.3">
      <c r="A123" s="66">
        <v>412136</v>
      </c>
      <c r="B123" s="52" t="s">
        <v>713</v>
      </c>
      <c r="C123" s="46" t="s">
        <v>714</v>
      </c>
      <c r="D123" s="49" t="s">
        <v>226</v>
      </c>
      <c r="E123" s="49" t="s">
        <v>108</v>
      </c>
      <c r="F123" s="46">
        <v>19116</v>
      </c>
      <c r="G123" s="46" t="s">
        <v>715</v>
      </c>
      <c r="I123" s="48" t="s">
        <v>716</v>
      </c>
      <c r="J123" s="52" t="s">
        <v>302</v>
      </c>
      <c r="K123" s="52" t="s">
        <v>507</v>
      </c>
      <c r="L123" s="65">
        <v>11</v>
      </c>
    </row>
    <row r="124" spans="1:12" x14ac:dyDescent="0.3">
      <c r="A124" s="61">
        <v>411796</v>
      </c>
      <c r="B124" s="46" t="s">
        <v>717</v>
      </c>
      <c r="C124" s="46" t="s">
        <v>718</v>
      </c>
      <c r="D124" s="49" t="s">
        <v>226</v>
      </c>
      <c r="E124" s="49" t="s">
        <v>108</v>
      </c>
      <c r="F124" s="46">
        <v>19130</v>
      </c>
      <c r="G124" s="46" t="s">
        <v>719</v>
      </c>
      <c r="I124" s="48" t="s">
        <v>720</v>
      </c>
      <c r="J124" s="46" t="s">
        <v>302</v>
      </c>
      <c r="K124" s="46" t="s">
        <v>507</v>
      </c>
      <c r="L124" s="62">
        <v>29</v>
      </c>
    </row>
    <row r="125" spans="1:12" x14ac:dyDescent="0.3">
      <c r="A125" s="61">
        <v>410941</v>
      </c>
      <c r="B125" s="46" t="s">
        <v>721</v>
      </c>
      <c r="C125" s="46" t="s">
        <v>722</v>
      </c>
      <c r="D125" s="49" t="s">
        <v>226</v>
      </c>
      <c r="E125" s="49" t="s">
        <v>108</v>
      </c>
      <c r="F125" s="46">
        <v>19122</v>
      </c>
      <c r="G125" s="46" t="s">
        <v>723</v>
      </c>
      <c r="I125" s="51" t="s">
        <v>324</v>
      </c>
      <c r="J125" s="46" t="s">
        <v>302</v>
      </c>
      <c r="K125" s="46" t="s">
        <v>507</v>
      </c>
      <c r="L125" s="62">
        <v>40</v>
      </c>
    </row>
    <row r="126" spans="1:12" x14ac:dyDescent="0.3">
      <c r="A126" s="61">
        <v>236080</v>
      </c>
      <c r="B126" s="46" t="s">
        <v>724</v>
      </c>
      <c r="C126" s="46" t="s">
        <v>436</v>
      </c>
      <c r="E126" s="49" t="s">
        <v>108</v>
      </c>
      <c r="F126" s="46">
        <v>19107</v>
      </c>
      <c r="G126" s="46" t="s">
        <v>437</v>
      </c>
      <c r="H126" s="46" t="s">
        <v>319</v>
      </c>
      <c r="I126" s="48" t="s">
        <v>538</v>
      </c>
      <c r="J126" s="46" t="s">
        <v>302</v>
      </c>
      <c r="K126" s="46" t="s">
        <v>536</v>
      </c>
      <c r="L126" s="62">
        <v>61</v>
      </c>
    </row>
    <row r="127" spans="1:12" x14ac:dyDescent="0.3">
      <c r="A127" s="63">
        <v>410537</v>
      </c>
      <c r="B127" s="46" t="s">
        <v>725</v>
      </c>
      <c r="C127" s="46" t="s">
        <v>726</v>
      </c>
      <c r="D127" s="49" t="s">
        <v>226</v>
      </c>
      <c r="E127" s="49" t="s">
        <v>108</v>
      </c>
      <c r="F127" s="46">
        <v>19125</v>
      </c>
      <c r="G127" s="46" t="s">
        <v>727</v>
      </c>
      <c r="I127" s="57" t="s">
        <v>324</v>
      </c>
      <c r="J127" s="46" t="s">
        <v>302</v>
      </c>
      <c r="K127" s="46" t="s">
        <v>507</v>
      </c>
      <c r="L127" s="62">
        <v>40</v>
      </c>
    </row>
    <row r="128" spans="1:12" x14ac:dyDescent="0.3">
      <c r="A128" s="64">
        <v>411976</v>
      </c>
      <c r="B128" s="52" t="s">
        <v>728</v>
      </c>
      <c r="C128" s="46" t="s">
        <v>729</v>
      </c>
      <c r="D128" s="49" t="s">
        <v>226</v>
      </c>
      <c r="E128" s="49" t="s">
        <v>108</v>
      </c>
      <c r="F128" s="46">
        <v>19131</v>
      </c>
      <c r="G128" s="46" t="s">
        <v>730</v>
      </c>
      <c r="I128" s="48" t="s">
        <v>731</v>
      </c>
      <c r="J128" s="52" t="s">
        <v>302</v>
      </c>
      <c r="K128" s="52" t="s">
        <v>507</v>
      </c>
      <c r="L128" s="65">
        <v>20</v>
      </c>
    </row>
    <row r="129" spans="1:12" x14ac:dyDescent="0.3">
      <c r="A129" s="66">
        <v>410324</v>
      </c>
      <c r="B129" s="52" t="s">
        <v>732</v>
      </c>
      <c r="C129" s="46" t="s">
        <v>684</v>
      </c>
      <c r="D129" s="49" t="s">
        <v>226</v>
      </c>
      <c r="E129" s="49" t="s">
        <v>108</v>
      </c>
      <c r="F129" s="46">
        <v>19149</v>
      </c>
      <c r="G129" s="46" t="s">
        <v>733</v>
      </c>
      <c r="I129" s="48" t="s">
        <v>734</v>
      </c>
      <c r="J129" s="52" t="s">
        <v>302</v>
      </c>
      <c r="K129" s="52" t="s">
        <v>507</v>
      </c>
      <c r="L129" s="65">
        <v>17</v>
      </c>
    </row>
    <row r="130" spans="1:12" x14ac:dyDescent="0.3">
      <c r="A130" s="64">
        <v>410711</v>
      </c>
      <c r="B130" s="52" t="s">
        <v>735</v>
      </c>
      <c r="C130" s="46" t="s">
        <v>736</v>
      </c>
      <c r="D130" s="49" t="s">
        <v>226</v>
      </c>
      <c r="E130" s="49" t="s">
        <v>108</v>
      </c>
      <c r="F130" s="46">
        <v>19125</v>
      </c>
      <c r="G130" s="46" t="s">
        <v>737</v>
      </c>
      <c r="I130" s="51" t="s">
        <v>324</v>
      </c>
      <c r="J130" s="52" t="s">
        <v>302</v>
      </c>
      <c r="K130" s="52" t="s">
        <v>507</v>
      </c>
      <c r="L130" s="65">
        <v>18</v>
      </c>
    </row>
    <row r="131" spans="1:12" x14ac:dyDescent="0.3">
      <c r="A131" s="64">
        <v>410212</v>
      </c>
      <c r="B131" s="52" t="s">
        <v>738</v>
      </c>
      <c r="C131" s="46" t="s">
        <v>739</v>
      </c>
      <c r="D131" s="49" t="s">
        <v>226</v>
      </c>
      <c r="E131" s="49" t="s">
        <v>108</v>
      </c>
      <c r="F131" s="46">
        <v>19132</v>
      </c>
      <c r="G131" s="46" t="s">
        <v>740</v>
      </c>
      <c r="I131" s="48" t="s">
        <v>741</v>
      </c>
      <c r="J131" s="52" t="s">
        <v>302</v>
      </c>
      <c r="K131" s="52" t="s">
        <v>507</v>
      </c>
      <c r="L131" s="65">
        <v>22</v>
      </c>
    </row>
    <row r="132" spans="1:12" x14ac:dyDescent="0.3">
      <c r="A132" s="61">
        <v>410924</v>
      </c>
      <c r="B132" s="46" t="s">
        <v>742</v>
      </c>
      <c r="C132" s="46" t="s">
        <v>743</v>
      </c>
      <c r="D132" s="49" t="s">
        <v>226</v>
      </c>
      <c r="E132" s="49" t="s">
        <v>108</v>
      </c>
      <c r="F132" s="46">
        <v>19120</v>
      </c>
      <c r="G132" s="46" t="s">
        <v>744</v>
      </c>
      <c r="I132" s="51" t="s">
        <v>324</v>
      </c>
      <c r="J132" s="46" t="s">
        <v>302</v>
      </c>
      <c r="K132" s="46" t="s">
        <v>507</v>
      </c>
      <c r="L132" s="62">
        <v>33</v>
      </c>
    </row>
    <row r="133" spans="1:12" x14ac:dyDescent="0.3">
      <c r="A133" s="61">
        <v>411908</v>
      </c>
      <c r="B133" s="46" t="s">
        <v>745</v>
      </c>
      <c r="C133" s="46" t="s">
        <v>746</v>
      </c>
      <c r="D133" s="49" t="s">
        <v>226</v>
      </c>
      <c r="E133" s="49" t="s">
        <v>108</v>
      </c>
      <c r="F133" s="46">
        <v>19124</v>
      </c>
      <c r="G133" s="46" t="s">
        <v>747</v>
      </c>
      <c r="H133" s="46" t="s">
        <v>319</v>
      </c>
      <c r="I133" s="48" t="s">
        <v>748</v>
      </c>
      <c r="J133" s="46" t="s">
        <v>302</v>
      </c>
      <c r="K133" s="46" t="s">
        <v>507</v>
      </c>
      <c r="L133" s="62">
        <v>157</v>
      </c>
    </row>
    <row r="134" spans="1:12" x14ac:dyDescent="0.3">
      <c r="A134" s="63">
        <v>411823</v>
      </c>
      <c r="B134" s="52" t="s">
        <v>749</v>
      </c>
      <c r="C134" s="46" t="s">
        <v>750</v>
      </c>
      <c r="D134" s="49" t="s">
        <v>226</v>
      </c>
      <c r="E134" s="49" t="s">
        <v>108</v>
      </c>
      <c r="F134" s="46">
        <v>19142</v>
      </c>
      <c r="G134" s="46" t="s">
        <v>751</v>
      </c>
      <c r="I134" s="48" t="s">
        <v>752</v>
      </c>
      <c r="J134" s="46" t="s">
        <v>302</v>
      </c>
      <c r="K134" s="46" t="s">
        <v>507</v>
      </c>
      <c r="L134" s="62">
        <v>39</v>
      </c>
    </row>
    <row r="135" spans="1:12" x14ac:dyDescent="0.3">
      <c r="A135" s="64">
        <v>410553</v>
      </c>
      <c r="B135" s="52" t="s">
        <v>753</v>
      </c>
      <c r="C135" s="46" t="s">
        <v>754</v>
      </c>
      <c r="D135" s="49" t="s">
        <v>226</v>
      </c>
      <c r="E135" s="49" t="s">
        <v>108</v>
      </c>
      <c r="F135" s="46">
        <v>19130</v>
      </c>
      <c r="G135" s="46" t="s">
        <v>755</v>
      </c>
      <c r="I135" s="54" t="s">
        <v>324</v>
      </c>
      <c r="J135" s="52" t="s">
        <v>302</v>
      </c>
      <c r="K135" s="52" t="s">
        <v>507</v>
      </c>
      <c r="L135" s="65">
        <v>23</v>
      </c>
    </row>
    <row r="136" spans="1:12" x14ac:dyDescent="0.3">
      <c r="A136" s="63">
        <v>410486</v>
      </c>
      <c r="B136" s="46" t="s">
        <v>756</v>
      </c>
      <c r="C136" s="46" t="s">
        <v>757</v>
      </c>
      <c r="D136" s="49" t="s">
        <v>226</v>
      </c>
      <c r="E136" s="49" t="s">
        <v>108</v>
      </c>
      <c r="F136" s="46">
        <v>19124</v>
      </c>
      <c r="G136" s="46" t="s">
        <v>758</v>
      </c>
      <c r="I136" s="48" t="s">
        <v>759</v>
      </c>
      <c r="J136" s="46" t="s">
        <v>302</v>
      </c>
      <c r="K136" s="46" t="s">
        <v>507</v>
      </c>
      <c r="L136" s="62">
        <v>40</v>
      </c>
    </row>
    <row r="137" spans="1:12" x14ac:dyDescent="0.3">
      <c r="A137" s="63">
        <v>410394</v>
      </c>
      <c r="B137" s="46" t="s">
        <v>761</v>
      </c>
      <c r="C137" s="46" t="s">
        <v>762</v>
      </c>
      <c r="D137" s="49" t="s">
        <v>763</v>
      </c>
      <c r="E137" s="49" t="s">
        <v>510</v>
      </c>
      <c r="F137" s="46">
        <v>18901</v>
      </c>
      <c r="G137" s="46" t="s">
        <v>764</v>
      </c>
      <c r="I137" s="48" t="s">
        <v>765</v>
      </c>
      <c r="J137" s="46" t="s">
        <v>211</v>
      </c>
      <c r="K137" s="46" t="s">
        <v>760</v>
      </c>
      <c r="L137" s="62">
        <v>38</v>
      </c>
    </row>
    <row r="138" spans="1:12" x14ac:dyDescent="0.3">
      <c r="A138" s="61">
        <v>411505</v>
      </c>
      <c r="B138" s="46" t="s">
        <v>508</v>
      </c>
      <c r="C138" s="46" t="s">
        <v>766</v>
      </c>
      <c r="D138" s="46" t="s">
        <v>767</v>
      </c>
      <c r="E138" s="46" t="s">
        <v>215</v>
      </c>
      <c r="F138" s="52">
        <v>18974</v>
      </c>
      <c r="G138" s="52" t="s">
        <v>768</v>
      </c>
      <c r="H138" s="52"/>
      <c r="I138" s="48" t="s">
        <v>769</v>
      </c>
      <c r="J138" s="46" t="s">
        <v>211</v>
      </c>
      <c r="K138" s="46" t="s">
        <v>760</v>
      </c>
      <c r="L138" s="62">
        <v>25</v>
      </c>
    </row>
    <row r="139" spans="1:12" x14ac:dyDescent="0.3">
      <c r="A139" s="63">
        <v>411408</v>
      </c>
      <c r="B139" s="46" t="s">
        <v>770</v>
      </c>
      <c r="C139" s="46" t="s">
        <v>771</v>
      </c>
      <c r="D139" s="49" t="s">
        <v>226</v>
      </c>
      <c r="E139" s="49" t="s">
        <v>529</v>
      </c>
      <c r="F139" s="46">
        <v>19055</v>
      </c>
      <c r="G139" s="46" t="s">
        <v>772</v>
      </c>
      <c r="I139" s="48" t="s">
        <v>773</v>
      </c>
      <c r="J139" s="46" t="s">
        <v>211</v>
      </c>
      <c r="K139" s="46" t="s">
        <v>760</v>
      </c>
      <c r="L139" s="62">
        <v>167</v>
      </c>
    </row>
    <row r="140" spans="1:12" x14ac:dyDescent="0.3">
      <c r="A140" s="63">
        <v>410777</v>
      </c>
      <c r="B140" s="46" t="s">
        <v>774</v>
      </c>
      <c r="C140" s="46" t="s">
        <v>771</v>
      </c>
      <c r="D140" s="49" t="s">
        <v>226</v>
      </c>
      <c r="E140" s="49" t="s">
        <v>529</v>
      </c>
      <c r="F140" s="46">
        <v>19055</v>
      </c>
      <c r="G140" s="46" t="s">
        <v>772</v>
      </c>
      <c r="I140" s="48" t="s">
        <v>775</v>
      </c>
      <c r="J140" s="46" t="s">
        <v>211</v>
      </c>
      <c r="K140" s="46" t="s">
        <v>760</v>
      </c>
      <c r="L140" s="62">
        <v>171</v>
      </c>
    </row>
    <row r="141" spans="1:12" x14ac:dyDescent="0.3">
      <c r="A141" s="61">
        <v>411768</v>
      </c>
      <c r="B141" s="46" t="s">
        <v>776</v>
      </c>
      <c r="C141" s="46" t="s">
        <v>777</v>
      </c>
      <c r="D141" s="49" t="s">
        <v>778</v>
      </c>
      <c r="E141" s="49" t="s">
        <v>373</v>
      </c>
      <c r="F141" s="46">
        <v>19007</v>
      </c>
      <c r="G141" s="46" t="s">
        <v>779</v>
      </c>
      <c r="I141" s="48" t="s">
        <v>780</v>
      </c>
      <c r="J141" s="46" t="s">
        <v>211</v>
      </c>
      <c r="K141" s="46" t="s">
        <v>760</v>
      </c>
      <c r="L141" s="62">
        <v>38</v>
      </c>
    </row>
    <row r="142" spans="1:12" x14ac:dyDescent="0.3">
      <c r="A142" s="61">
        <v>236080</v>
      </c>
      <c r="B142" s="46" t="s">
        <v>781</v>
      </c>
      <c r="C142" s="46" t="s">
        <v>372</v>
      </c>
      <c r="D142" s="49" t="s">
        <v>226</v>
      </c>
      <c r="E142" s="49" t="s">
        <v>373</v>
      </c>
      <c r="F142" s="46">
        <v>19007</v>
      </c>
      <c r="G142" s="46" t="s">
        <v>374</v>
      </c>
      <c r="I142" s="48" t="s">
        <v>782</v>
      </c>
      <c r="J142" s="46" t="s">
        <v>211</v>
      </c>
      <c r="K142" s="46" t="s">
        <v>760</v>
      </c>
      <c r="L142" s="62">
        <v>28</v>
      </c>
    </row>
    <row r="143" spans="1:12" x14ac:dyDescent="0.3">
      <c r="A143" s="63">
        <v>411165</v>
      </c>
      <c r="B143" s="46" t="s">
        <v>783</v>
      </c>
      <c r="C143" s="46" t="s">
        <v>784</v>
      </c>
      <c r="D143" s="49" t="s">
        <v>226</v>
      </c>
      <c r="E143" s="49" t="s">
        <v>74</v>
      </c>
      <c r="F143" s="46">
        <v>19382</v>
      </c>
      <c r="G143" s="46" t="s">
        <v>785</v>
      </c>
      <c r="I143" s="48" t="s">
        <v>786</v>
      </c>
      <c r="J143" s="46" t="s">
        <v>235</v>
      </c>
      <c r="K143" s="46" t="s">
        <v>760</v>
      </c>
      <c r="L143" s="62">
        <v>25</v>
      </c>
    </row>
    <row r="144" spans="1:12" x14ac:dyDescent="0.3">
      <c r="A144" s="63">
        <v>410743</v>
      </c>
      <c r="B144" s="46" t="s">
        <v>787</v>
      </c>
      <c r="C144" s="46" t="s">
        <v>788</v>
      </c>
      <c r="D144" s="49" t="s">
        <v>226</v>
      </c>
      <c r="E144" s="49" t="s">
        <v>547</v>
      </c>
      <c r="F144" s="46">
        <v>19320</v>
      </c>
      <c r="G144" s="46" t="s">
        <v>789</v>
      </c>
      <c r="I144" s="48" t="s">
        <v>790</v>
      </c>
      <c r="J144" s="46" t="s">
        <v>235</v>
      </c>
      <c r="K144" s="46" t="s">
        <v>760</v>
      </c>
      <c r="L144" s="62">
        <v>164</v>
      </c>
    </row>
    <row r="145" spans="1:12" ht="15" customHeight="1" x14ac:dyDescent="0.3">
      <c r="A145" s="63">
        <v>411981</v>
      </c>
      <c r="B145" s="46" t="s">
        <v>791</v>
      </c>
      <c r="C145" s="46" t="s">
        <v>792</v>
      </c>
      <c r="E145" s="46" t="s">
        <v>547</v>
      </c>
      <c r="F145" s="46">
        <v>19320</v>
      </c>
      <c r="G145" s="46" t="s">
        <v>793</v>
      </c>
      <c r="H145" s="46" t="s">
        <v>794</v>
      </c>
      <c r="I145" s="48" t="s">
        <v>795</v>
      </c>
      <c r="J145" s="46" t="s">
        <v>235</v>
      </c>
      <c r="K145" s="46" t="s">
        <v>760</v>
      </c>
      <c r="L145" s="62">
        <v>25</v>
      </c>
    </row>
    <row r="146" spans="1:12" ht="15" customHeight="1" x14ac:dyDescent="0.3">
      <c r="A146" s="63">
        <v>411871</v>
      </c>
      <c r="B146" s="46" t="s">
        <v>797</v>
      </c>
      <c r="C146" s="46" t="s">
        <v>798</v>
      </c>
      <c r="D146" s="49" t="s">
        <v>226</v>
      </c>
      <c r="E146" s="49" t="s">
        <v>249</v>
      </c>
      <c r="F146" s="46">
        <v>19341</v>
      </c>
      <c r="G146" s="46" t="s">
        <v>799</v>
      </c>
      <c r="H146" s="58"/>
      <c r="I146" s="48" t="s">
        <v>800</v>
      </c>
      <c r="J146" s="46" t="s">
        <v>235</v>
      </c>
      <c r="K146" s="46" t="s">
        <v>796</v>
      </c>
      <c r="L146" s="62">
        <v>56</v>
      </c>
    </row>
    <row r="147" spans="1:12" x14ac:dyDescent="0.3">
      <c r="A147" s="61">
        <v>236080</v>
      </c>
      <c r="B147" s="46" t="s">
        <v>801</v>
      </c>
      <c r="C147" s="46" t="s">
        <v>377</v>
      </c>
      <c r="D147" s="49" t="s">
        <v>226</v>
      </c>
      <c r="E147" s="49" t="s">
        <v>378</v>
      </c>
      <c r="F147" s="46">
        <v>19372</v>
      </c>
      <c r="G147" s="46" t="s">
        <v>379</v>
      </c>
      <c r="I147" s="48" t="s">
        <v>782</v>
      </c>
      <c r="J147" s="46" t="s">
        <v>235</v>
      </c>
      <c r="K147" s="46" t="s">
        <v>760</v>
      </c>
      <c r="L147" s="62">
        <v>26</v>
      </c>
    </row>
    <row r="148" spans="1:12" x14ac:dyDescent="0.3">
      <c r="A148" s="61">
        <v>411853</v>
      </c>
      <c r="B148" s="46" t="s">
        <v>802</v>
      </c>
      <c r="C148" s="46" t="s">
        <v>803</v>
      </c>
      <c r="D148" s="49" t="s">
        <v>226</v>
      </c>
      <c r="E148" s="49" t="s">
        <v>74</v>
      </c>
      <c r="F148" s="46">
        <v>19380</v>
      </c>
      <c r="G148" s="46" t="s">
        <v>804</v>
      </c>
      <c r="I148" s="48" t="s">
        <v>805</v>
      </c>
      <c r="J148" s="46" t="s">
        <v>235</v>
      </c>
      <c r="K148" s="46" t="s">
        <v>760</v>
      </c>
      <c r="L148" s="62">
        <v>28</v>
      </c>
    </row>
    <row r="149" spans="1:12" x14ac:dyDescent="0.3">
      <c r="A149" s="61">
        <v>412445</v>
      </c>
      <c r="B149" s="46" t="s">
        <v>806</v>
      </c>
      <c r="C149" s="46" t="s">
        <v>807</v>
      </c>
      <c r="D149" s="49" t="s">
        <v>226</v>
      </c>
      <c r="E149" s="49" t="s">
        <v>244</v>
      </c>
      <c r="F149" s="46">
        <v>19460</v>
      </c>
      <c r="G149" s="46" t="s">
        <v>808</v>
      </c>
      <c r="I149" s="48" t="s">
        <v>809</v>
      </c>
      <c r="J149" s="46" t="s">
        <v>235</v>
      </c>
      <c r="K149" s="46" t="s">
        <v>760</v>
      </c>
      <c r="L149" s="62">
        <v>35</v>
      </c>
    </row>
    <row r="150" spans="1:12" x14ac:dyDescent="0.3">
      <c r="A150" s="63">
        <v>411487</v>
      </c>
      <c r="B150" s="46" t="s">
        <v>810</v>
      </c>
      <c r="C150" s="46" t="s">
        <v>295</v>
      </c>
      <c r="D150" s="49" t="s">
        <v>811</v>
      </c>
      <c r="E150" s="49" t="s">
        <v>76</v>
      </c>
      <c r="F150" s="46">
        <v>19401</v>
      </c>
      <c r="G150" s="46" t="s">
        <v>812</v>
      </c>
      <c r="I150" s="48" t="s">
        <v>813</v>
      </c>
      <c r="J150" s="46" t="s">
        <v>259</v>
      </c>
      <c r="K150" s="46" t="s">
        <v>760</v>
      </c>
      <c r="L150" s="62">
        <v>34</v>
      </c>
    </row>
    <row r="151" spans="1:12" x14ac:dyDescent="0.3">
      <c r="A151" s="61">
        <v>410250</v>
      </c>
      <c r="B151" s="46" t="s">
        <v>814</v>
      </c>
      <c r="C151" s="46" t="s">
        <v>815</v>
      </c>
      <c r="D151" s="49"/>
      <c r="E151" s="49" t="s">
        <v>256</v>
      </c>
      <c r="F151" s="46">
        <v>19034</v>
      </c>
      <c r="G151" s="46" t="s">
        <v>816</v>
      </c>
      <c r="I151" s="48" t="s">
        <v>817</v>
      </c>
      <c r="J151" s="46" t="s">
        <v>259</v>
      </c>
      <c r="K151" s="46" t="s">
        <v>760</v>
      </c>
      <c r="L151" s="62">
        <v>38</v>
      </c>
    </row>
    <row r="152" spans="1:12" x14ac:dyDescent="0.3">
      <c r="A152" s="61">
        <v>410425</v>
      </c>
      <c r="B152" s="46" t="s">
        <v>818</v>
      </c>
      <c r="C152" s="46" t="s">
        <v>819</v>
      </c>
      <c r="D152" s="49" t="s">
        <v>226</v>
      </c>
      <c r="E152" s="49" t="s">
        <v>76</v>
      </c>
      <c r="F152" s="46">
        <v>19401</v>
      </c>
      <c r="G152" s="46" t="s">
        <v>820</v>
      </c>
      <c r="I152" s="51" t="s">
        <v>324</v>
      </c>
      <c r="J152" s="46" t="s">
        <v>259</v>
      </c>
      <c r="K152" s="46" t="s">
        <v>760</v>
      </c>
      <c r="L152" s="62">
        <v>232</v>
      </c>
    </row>
    <row r="153" spans="1:12" x14ac:dyDescent="0.3">
      <c r="A153" s="63">
        <v>410550</v>
      </c>
      <c r="B153" s="46" t="s">
        <v>821</v>
      </c>
      <c r="C153" s="46" t="s">
        <v>822</v>
      </c>
      <c r="D153" s="49" t="s">
        <v>823</v>
      </c>
      <c r="E153" s="49" t="s">
        <v>76</v>
      </c>
      <c r="F153" s="46">
        <v>19401</v>
      </c>
      <c r="G153" s="46" t="s">
        <v>824</v>
      </c>
      <c r="I153" s="48" t="s">
        <v>825</v>
      </c>
      <c r="J153" s="46" t="s">
        <v>259</v>
      </c>
      <c r="K153" s="46" t="s">
        <v>760</v>
      </c>
      <c r="L153" s="62">
        <v>198</v>
      </c>
    </row>
    <row r="154" spans="1:12" x14ac:dyDescent="0.3">
      <c r="A154" s="63">
        <v>411250</v>
      </c>
      <c r="B154" s="46" t="s">
        <v>607</v>
      </c>
      <c r="C154" s="46" t="s">
        <v>826</v>
      </c>
      <c r="D154" s="49" t="s">
        <v>425</v>
      </c>
      <c r="E154" s="49" t="s">
        <v>76</v>
      </c>
      <c r="F154" s="46">
        <v>19401</v>
      </c>
      <c r="G154" s="46" t="s">
        <v>609</v>
      </c>
      <c r="I154" s="48" t="s">
        <v>610</v>
      </c>
      <c r="J154" s="46" t="s">
        <v>259</v>
      </c>
      <c r="K154" s="46" t="s">
        <v>760</v>
      </c>
      <c r="L154" s="62">
        <v>178</v>
      </c>
    </row>
    <row r="155" spans="1:12" x14ac:dyDescent="0.3">
      <c r="A155" s="63">
        <v>236080</v>
      </c>
      <c r="B155" s="46" t="s">
        <v>827</v>
      </c>
      <c r="C155" s="46" t="s">
        <v>399</v>
      </c>
      <c r="D155" s="49" t="s">
        <v>226</v>
      </c>
      <c r="E155" s="49" t="s">
        <v>76</v>
      </c>
      <c r="F155" s="46">
        <v>19401</v>
      </c>
      <c r="G155" s="46" t="s">
        <v>400</v>
      </c>
      <c r="I155" s="48" t="s">
        <v>782</v>
      </c>
      <c r="J155" s="46" t="s">
        <v>259</v>
      </c>
      <c r="K155" s="46" t="s">
        <v>760</v>
      </c>
      <c r="L155" s="62">
        <v>177</v>
      </c>
    </row>
    <row r="156" spans="1:12" x14ac:dyDescent="0.3">
      <c r="A156" s="61">
        <v>236080</v>
      </c>
      <c r="B156" s="46" t="s">
        <v>827</v>
      </c>
      <c r="C156" s="46" t="s">
        <v>402</v>
      </c>
      <c r="D156" s="49" t="s">
        <v>226</v>
      </c>
      <c r="E156" s="49" t="s">
        <v>403</v>
      </c>
      <c r="F156" s="46">
        <v>19464</v>
      </c>
      <c r="G156" s="46" t="s">
        <v>404</v>
      </c>
      <c r="I156" s="48" t="s">
        <v>782</v>
      </c>
      <c r="J156" s="46" t="s">
        <v>259</v>
      </c>
      <c r="K156" s="46" t="s">
        <v>760</v>
      </c>
      <c r="L156" s="62">
        <v>86</v>
      </c>
    </row>
    <row r="157" spans="1:12" x14ac:dyDescent="0.3">
      <c r="A157" s="61">
        <v>412943</v>
      </c>
      <c r="B157" s="46" t="s">
        <v>828</v>
      </c>
      <c r="C157" s="46" t="s">
        <v>829</v>
      </c>
      <c r="D157" s="49" t="s">
        <v>226</v>
      </c>
      <c r="E157" s="49" t="s">
        <v>613</v>
      </c>
      <c r="F157" s="46">
        <v>19468</v>
      </c>
      <c r="G157" s="46" t="s">
        <v>830</v>
      </c>
      <c r="I157" s="48" t="s">
        <v>831</v>
      </c>
      <c r="J157" s="46" t="s">
        <v>259</v>
      </c>
      <c r="K157" s="46" t="s">
        <v>760</v>
      </c>
      <c r="L157" s="62">
        <v>42</v>
      </c>
    </row>
    <row r="158" spans="1:12" x14ac:dyDescent="0.3">
      <c r="A158" s="61">
        <v>411687</v>
      </c>
      <c r="B158" s="46" t="s">
        <v>832</v>
      </c>
      <c r="C158" s="46" t="s">
        <v>833</v>
      </c>
      <c r="D158" s="49" t="s">
        <v>226</v>
      </c>
      <c r="E158" s="49" t="s">
        <v>108</v>
      </c>
      <c r="F158" s="46">
        <v>19139</v>
      </c>
      <c r="G158" s="46" t="s">
        <v>834</v>
      </c>
      <c r="I158" s="48" t="s">
        <v>835</v>
      </c>
      <c r="J158" s="46" t="s">
        <v>302</v>
      </c>
      <c r="K158" s="46" t="s">
        <v>760</v>
      </c>
      <c r="L158" s="62">
        <v>27</v>
      </c>
    </row>
    <row r="159" spans="1:12" x14ac:dyDescent="0.3">
      <c r="A159" s="61">
        <v>485931</v>
      </c>
      <c r="B159" s="46" t="s">
        <v>836</v>
      </c>
      <c r="C159" s="46" t="s">
        <v>837</v>
      </c>
      <c r="D159" s="49" t="s">
        <v>226</v>
      </c>
      <c r="E159" s="49" t="s">
        <v>108</v>
      </c>
      <c r="F159" s="46">
        <v>19130</v>
      </c>
      <c r="G159" s="46" t="s">
        <v>838</v>
      </c>
      <c r="I159" s="48" t="s">
        <v>839</v>
      </c>
      <c r="J159" s="46" t="s">
        <v>302</v>
      </c>
      <c r="K159" s="46" t="s">
        <v>760</v>
      </c>
      <c r="L159" s="62">
        <v>44</v>
      </c>
    </row>
    <row r="160" spans="1:12" x14ac:dyDescent="0.3">
      <c r="A160" s="63">
        <v>411006</v>
      </c>
      <c r="B160" s="46" t="s">
        <v>840</v>
      </c>
      <c r="C160" s="46" t="s">
        <v>841</v>
      </c>
      <c r="D160" s="49" t="s">
        <v>226</v>
      </c>
      <c r="E160" s="49" t="s">
        <v>108</v>
      </c>
      <c r="F160" s="46">
        <v>19107</v>
      </c>
      <c r="G160" s="46" t="s">
        <v>842</v>
      </c>
      <c r="I160" s="48" t="s">
        <v>843</v>
      </c>
      <c r="J160" s="46" t="s">
        <v>302</v>
      </c>
      <c r="K160" s="46" t="s">
        <v>796</v>
      </c>
      <c r="L160" s="62">
        <v>36</v>
      </c>
    </row>
    <row r="161" spans="1:12" x14ac:dyDescent="0.3">
      <c r="A161" s="63">
        <v>412626</v>
      </c>
      <c r="B161" s="46" t="s">
        <v>844</v>
      </c>
      <c r="C161" s="46" t="s">
        <v>637</v>
      </c>
      <c r="D161" s="49" t="s">
        <v>845</v>
      </c>
      <c r="E161" s="49" t="s">
        <v>108</v>
      </c>
      <c r="F161" s="46">
        <v>19103</v>
      </c>
      <c r="G161" s="46" t="s">
        <v>639</v>
      </c>
      <c r="I161" s="48" t="s">
        <v>846</v>
      </c>
      <c r="J161" s="46" t="s">
        <v>302</v>
      </c>
      <c r="K161" s="46" t="s">
        <v>760</v>
      </c>
      <c r="L161" s="62">
        <v>531</v>
      </c>
    </row>
    <row r="162" spans="1:12" x14ac:dyDescent="0.3">
      <c r="A162" s="63">
        <v>411529</v>
      </c>
      <c r="B162" s="46" t="s">
        <v>847</v>
      </c>
      <c r="C162" s="46" t="s">
        <v>848</v>
      </c>
      <c r="D162" s="49" t="s">
        <v>226</v>
      </c>
      <c r="E162" s="49" t="s">
        <v>108</v>
      </c>
      <c r="F162" s="46">
        <v>19144</v>
      </c>
      <c r="G162" s="46" t="s">
        <v>849</v>
      </c>
      <c r="I162" s="48" t="s">
        <v>850</v>
      </c>
      <c r="J162" s="46" t="s">
        <v>302</v>
      </c>
      <c r="K162" s="46" t="s">
        <v>760</v>
      </c>
      <c r="L162" s="62">
        <v>281</v>
      </c>
    </row>
    <row r="163" spans="1:12" x14ac:dyDescent="0.3">
      <c r="A163" s="63">
        <v>466462</v>
      </c>
      <c r="B163" s="52" t="s">
        <v>851</v>
      </c>
      <c r="C163" s="46" t="s">
        <v>852</v>
      </c>
      <c r="D163" s="49" t="s">
        <v>853</v>
      </c>
      <c r="E163" s="49" t="s">
        <v>108</v>
      </c>
      <c r="F163" s="46">
        <v>19107</v>
      </c>
      <c r="G163" s="46" t="s">
        <v>854</v>
      </c>
      <c r="I163" s="48" t="s">
        <v>855</v>
      </c>
      <c r="J163" s="46" t="s">
        <v>302</v>
      </c>
      <c r="K163" s="46" t="s">
        <v>760</v>
      </c>
      <c r="L163" s="62">
        <v>38</v>
      </c>
    </row>
    <row r="164" spans="1:12" x14ac:dyDescent="0.3">
      <c r="A164" s="61">
        <v>411468</v>
      </c>
      <c r="B164" s="46" t="s">
        <v>856</v>
      </c>
      <c r="C164" s="46" t="s">
        <v>857</v>
      </c>
      <c r="D164" s="49" t="s">
        <v>348</v>
      </c>
      <c r="E164" s="49" t="s">
        <v>108</v>
      </c>
      <c r="F164" s="46">
        <v>19140</v>
      </c>
      <c r="G164" s="46" t="s">
        <v>858</v>
      </c>
      <c r="H164" s="46" t="s">
        <v>319</v>
      </c>
      <c r="I164" s="48" t="s">
        <v>859</v>
      </c>
      <c r="J164" s="46" t="s">
        <v>302</v>
      </c>
      <c r="K164" s="46" t="s">
        <v>760</v>
      </c>
      <c r="L164" s="62">
        <v>20</v>
      </c>
    </row>
    <row r="165" spans="1:12" x14ac:dyDescent="0.3">
      <c r="A165" s="63">
        <v>411601</v>
      </c>
      <c r="B165" s="46" t="s">
        <v>860</v>
      </c>
      <c r="C165" s="46" t="s">
        <v>861</v>
      </c>
      <c r="D165" s="49" t="s">
        <v>226</v>
      </c>
      <c r="E165" s="49" t="s">
        <v>108</v>
      </c>
      <c r="F165" s="46">
        <v>19133</v>
      </c>
      <c r="G165" s="46" t="s">
        <v>862</v>
      </c>
      <c r="I165" s="48" t="s">
        <v>863</v>
      </c>
      <c r="J165" s="46" t="s">
        <v>302</v>
      </c>
      <c r="K165" s="46" t="s">
        <v>760</v>
      </c>
      <c r="L165" s="62">
        <v>116</v>
      </c>
    </row>
    <row r="166" spans="1:12" x14ac:dyDescent="0.3">
      <c r="A166" s="63">
        <v>411971</v>
      </c>
      <c r="B166" s="46" t="s">
        <v>864</v>
      </c>
      <c r="C166" s="46" t="s">
        <v>865</v>
      </c>
      <c r="D166" s="49" t="s">
        <v>226</v>
      </c>
      <c r="E166" s="49" t="s">
        <v>108</v>
      </c>
      <c r="F166" s="46">
        <v>19144</v>
      </c>
      <c r="G166" s="46" t="s">
        <v>866</v>
      </c>
      <c r="I166" s="48" t="s">
        <v>867</v>
      </c>
      <c r="J166" s="46" t="s">
        <v>302</v>
      </c>
      <c r="K166" s="46" t="s">
        <v>760</v>
      </c>
      <c r="L166" s="62">
        <v>44</v>
      </c>
    </row>
    <row r="167" spans="1:12" x14ac:dyDescent="0.3">
      <c r="A167" s="63">
        <v>410442</v>
      </c>
      <c r="B167" s="46" t="s">
        <v>868</v>
      </c>
      <c r="C167" s="46" t="s">
        <v>356</v>
      </c>
      <c r="D167" s="49" t="s">
        <v>226</v>
      </c>
      <c r="E167" s="49" t="s">
        <v>108</v>
      </c>
      <c r="F167" s="46">
        <v>19139</v>
      </c>
      <c r="G167" s="46" t="s">
        <v>869</v>
      </c>
      <c r="I167" s="48" t="s">
        <v>870</v>
      </c>
      <c r="J167" s="46" t="s">
        <v>302</v>
      </c>
      <c r="K167" s="46" t="s">
        <v>760</v>
      </c>
      <c r="L167" s="62">
        <v>61</v>
      </c>
    </row>
    <row r="168" spans="1:12" x14ac:dyDescent="0.3">
      <c r="A168" s="63">
        <v>411857</v>
      </c>
      <c r="B168" s="46" t="s">
        <v>871</v>
      </c>
      <c r="C168" s="46" t="s">
        <v>872</v>
      </c>
      <c r="D168" s="49" t="s">
        <v>226</v>
      </c>
      <c r="E168" s="49" t="s">
        <v>108</v>
      </c>
      <c r="F168" s="46">
        <v>19124</v>
      </c>
      <c r="G168" s="46" t="s">
        <v>873</v>
      </c>
      <c r="I168" s="48" t="s">
        <v>874</v>
      </c>
      <c r="J168" s="46" t="s">
        <v>302</v>
      </c>
      <c r="K168" s="46" t="s">
        <v>760</v>
      </c>
      <c r="L168" s="62">
        <v>83</v>
      </c>
    </row>
    <row r="169" spans="1:12" x14ac:dyDescent="0.3">
      <c r="A169" s="61">
        <v>469187</v>
      </c>
      <c r="B169" s="46" t="s">
        <v>875</v>
      </c>
      <c r="C169" s="46" t="s">
        <v>857</v>
      </c>
      <c r="D169" s="49" t="s">
        <v>348</v>
      </c>
      <c r="E169" s="49" t="s">
        <v>108</v>
      </c>
      <c r="F169" s="46">
        <v>19103</v>
      </c>
      <c r="G169" s="46" t="s">
        <v>876</v>
      </c>
      <c r="I169" s="48" t="s">
        <v>877</v>
      </c>
      <c r="J169" s="46" t="s">
        <v>302</v>
      </c>
      <c r="K169" s="46" t="s">
        <v>760</v>
      </c>
      <c r="L169" s="62">
        <v>26</v>
      </c>
    </row>
    <row r="170" spans="1:12" x14ac:dyDescent="0.3">
      <c r="A170" s="63">
        <v>466432</v>
      </c>
      <c r="B170" s="46" t="s">
        <v>878</v>
      </c>
      <c r="C170" s="46" t="s">
        <v>347</v>
      </c>
      <c r="D170" s="49"/>
      <c r="E170" s="49" t="s">
        <v>108</v>
      </c>
      <c r="F170" s="46">
        <v>19103</v>
      </c>
      <c r="G170" s="46" t="s">
        <v>879</v>
      </c>
      <c r="I170" s="48" t="s">
        <v>880</v>
      </c>
      <c r="J170" s="46" t="s">
        <v>302</v>
      </c>
      <c r="K170" s="46" t="s">
        <v>760</v>
      </c>
      <c r="L170" s="62">
        <v>28</v>
      </c>
    </row>
    <row r="171" spans="1:12" x14ac:dyDescent="0.3">
      <c r="A171" s="63">
        <v>411427</v>
      </c>
      <c r="B171" s="46" t="s">
        <v>881</v>
      </c>
      <c r="C171" s="46" t="s">
        <v>882</v>
      </c>
      <c r="D171" s="49" t="s">
        <v>226</v>
      </c>
      <c r="E171" s="49" t="s">
        <v>108</v>
      </c>
      <c r="F171" s="46">
        <v>19122</v>
      </c>
      <c r="G171" s="46" t="s">
        <v>883</v>
      </c>
      <c r="I171" s="48" t="s">
        <v>884</v>
      </c>
      <c r="J171" s="46" t="s">
        <v>302</v>
      </c>
      <c r="K171" s="46" t="s">
        <v>760</v>
      </c>
      <c r="L171" s="62">
        <v>20</v>
      </c>
    </row>
    <row r="172" spans="1:12" x14ac:dyDescent="0.3">
      <c r="A172" s="63">
        <v>411724</v>
      </c>
      <c r="B172" s="46" t="s">
        <v>885</v>
      </c>
      <c r="C172" s="46" t="s">
        <v>886</v>
      </c>
      <c r="D172" s="49" t="s">
        <v>226</v>
      </c>
      <c r="E172" s="49" t="s">
        <v>108</v>
      </c>
      <c r="F172" s="46">
        <v>19104</v>
      </c>
      <c r="G172" s="46" t="s">
        <v>887</v>
      </c>
      <c r="I172" s="48" t="s">
        <v>888</v>
      </c>
      <c r="J172" s="46" t="s">
        <v>302</v>
      </c>
      <c r="K172" s="46" t="s">
        <v>760</v>
      </c>
      <c r="L172" s="62">
        <v>73</v>
      </c>
    </row>
    <row r="173" spans="1:12" x14ac:dyDescent="0.3">
      <c r="A173" s="63">
        <v>410260</v>
      </c>
      <c r="B173" s="46" t="s">
        <v>889</v>
      </c>
      <c r="C173" s="46" t="s">
        <v>890</v>
      </c>
      <c r="D173" s="49" t="s">
        <v>891</v>
      </c>
      <c r="E173" s="49" t="s">
        <v>108</v>
      </c>
      <c r="F173" s="46">
        <v>19102</v>
      </c>
      <c r="G173" s="46" t="s">
        <v>892</v>
      </c>
      <c r="I173" s="48" t="s">
        <v>893</v>
      </c>
      <c r="J173" s="46" t="s">
        <v>302</v>
      </c>
      <c r="K173" s="46" t="s">
        <v>760</v>
      </c>
      <c r="L173" s="62">
        <v>1197</v>
      </c>
    </row>
    <row r="174" spans="1:12" x14ac:dyDescent="0.3">
      <c r="A174" s="63">
        <v>468391</v>
      </c>
      <c r="B174" s="46" t="s">
        <v>894</v>
      </c>
      <c r="C174" s="46" t="s">
        <v>895</v>
      </c>
      <c r="D174" s="49" t="s">
        <v>226</v>
      </c>
      <c r="E174" s="49" t="s">
        <v>108</v>
      </c>
      <c r="F174" s="46">
        <v>19132</v>
      </c>
      <c r="G174" s="46" t="s">
        <v>896</v>
      </c>
      <c r="I174" s="53" t="s">
        <v>897</v>
      </c>
      <c r="J174" s="46" t="s">
        <v>302</v>
      </c>
      <c r="K174" s="46" t="s">
        <v>760</v>
      </c>
      <c r="L174" s="62">
        <v>23</v>
      </c>
    </row>
    <row r="175" spans="1:12" x14ac:dyDescent="0.3">
      <c r="A175" s="63">
        <v>410420</v>
      </c>
      <c r="B175" s="46" t="s">
        <v>898</v>
      </c>
      <c r="C175" s="46" t="s">
        <v>436</v>
      </c>
      <c r="D175" s="49" t="s">
        <v>226</v>
      </c>
      <c r="E175" s="49" t="s">
        <v>108</v>
      </c>
      <c r="F175" s="46">
        <v>19107</v>
      </c>
      <c r="G175" s="46" t="s">
        <v>437</v>
      </c>
      <c r="I175" s="48" t="s">
        <v>782</v>
      </c>
      <c r="J175" s="46" t="s">
        <v>302</v>
      </c>
      <c r="K175" s="46" t="s">
        <v>760</v>
      </c>
      <c r="L175" s="62">
        <f>704+69</f>
        <v>773</v>
      </c>
    </row>
    <row r="176" spans="1:12" x14ac:dyDescent="0.3">
      <c r="A176" s="63">
        <v>411581</v>
      </c>
      <c r="B176" s="46" t="s">
        <v>899</v>
      </c>
      <c r="C176" s="46" t="s">
        <v>900</v>
      </c>
      <c r="D176" s="49" t="s">
        <v>226</v>
      </c>
      <c r="E176" s="49" t="s">
        <v>108</v>
      </c>
      <c r="F176" s="46">
        <v>19104</v>
      </c>
      <c r="G176" s="46" t="s">
        <v>901</v>
      </c>
      <c r="I176" s="48" t="s">
        <v>902</v>
      </c>
      <c r="J176" s="46" t="s">
        <v>302</v>
      </c>
      <c r="K176" s="46" t="s">
        <v>760</v>
      </c>
      <c r="L176" s="62">
        <v>34</v>
      </c>
    </row>
    <row r="177" spans="1:12" x14ac:dyDescent="0.3">
      <c r="A177" s="63">
        <v>410261</v>
      </c>
      <c r="B177" s="46" t="s">
        <v>903</v>
      </c>
      <c r="C177" s="46" t="s">
        <v>904</v>
      </c>
      <c r="D177" s="49" t="s">
        <v>226</v>
      </c>
      <c r="E177" s="49" t="s">
        <v>108</v>
      </c>
      <c r="F177" s="46">
        <v>19121</v>
      </c>
      <c r="G177" s="46" t="s">
        <v>905</v>
      </c>
      <c r="I177" s="48" t="s">
        <v>906</v>
      </c>
      <c r="J177" s="46" t="s">
        <v>302</v>
      </c>
      <c r="K177" s="46" t="s">
        <v>760</v>
      </c>
      <c r="L177" s="62">
        <v>211</v>
      </c>
    </row>
    <row r="178" spans="1:12" x14ac:dyDescent="0.3">
      <c r="A178" s="61">
        <v>410923</v>
      </c>
      <c r="B178" s="46" t="s">
        <v>907</v>
      </c>
      <c r="C178" s="46" t="s">
        <v>852</v>
      </c>
      <c r="D178" s="49" t="s">
        <v>853</v>
      </c>
      <c r="E178" s="49" t="s">
        <v>108</v>
      </c>
      <c r="F178" s="46">
        <v>19107</v>
      </c>
      <c r="G178" s="46" t="s">
        <v>908</v>
      </c>
      <c r="I178" s="48" t="s">
        <v>909</v>
      </c>
      <c r="J178" s="46" t="s">
        <v>302</v>
      </c>
      <c r="K178" s="46" t="s">
        <v>760</v>
      </c>
      <c r="L178" s="62">
        <v>68</v>
      </c>
    </row>
    <row r="179" spans="1:12" x14ac:dyDescent="0.3">
      <c r="A179" s="61">
        <v>411835</v>
      </c>
      <c r="B179" s="46" t="s">
        <v>910</v>
      </c>
      <c r="C179" s="46" t="s">
        <v>911</v>
      </c>
      <c r="D179" s="49" t="s">
        <v>226</v>
      </c>
      <c r="E179" s="49" t="s">
        <v>108</v>
      </c>
      <c r="F179" s="46">
        <v>19143</v>
      </c>
      <c r="G179" s="46" t="s">
        <v>912</v>
      </c>
      <c r="I179" s="48" t="s">
        <v>913</v>
      </c>
      <c r="J179" s="46" t="s">
        <v>302</v>
      </c>
      <c r="K179" s="46" t="s">
        <v>760</v>
      </c>
      <c r="L179" s="62">
        <v>29</v>
      </c>
    </row>
    <row r="180" spans="1:12" x14ac:dyDescent="0.3">
      <c r="A180" s="61">
        <v>411921</v>
      </c>
      <c r="B180" s="46" t="s">
        <v>914</v>
      </c>
      <c r="C180" s="46" t="s">
        <v>915</v>
      </c>
      <c r="D180" s="49" t="s">
        <v>226</v>
      </c>
      <c r="E180" s="49" t="s">
        <v>108</v>
      </c>
      <c r="F180" s="46">
        <v>19130</v>
      </c>
      <c r="G180" s="46" t="s">
        <v>916</v>
      </c>
      <c r="I180" s="48" t="s">
        <v>917</v>
      </c>
      <c r="J180" s="46" t="s">
        <v>302</v>
      </c>
      <c r="K180" s="46" t="s">
        <v>760</v>
      </c>
      <c r="L180" s="62">
        <v>449</v>
      </c>
    </row>
    <row r="181" spans="1:12" x14ac:dyDescent="0.3">
      <c r="A181" s="61">
        <v>410382</v>
      </c>
      <c r="B181" s="46" t="s">
        <v>918</v>
      </c>
      <c r="C181" s="46" t="s">
        <v>919</v>
      </c>
      <c r="D181" s="49" t="s">
        <v>226</v>
      </c>
      <c r="E181" s="49" t="s">
        <v>108</v>
      </c>
      <c r="F181" s="46">
        <v>19124</v>
      </c>
      <c r="G181" s="46" t="s">
        <v>920</v>
      </c>
      <c r="I181" s="48" t="s">
        <v>921</v>
      </c>
      <c r="J181" s="46" t="s">
        <v>302</v>
      </c>
      <c r="K181" s="46" t="s">
        <v>760</v>
      </c>
      <c r="L181" s="62">
        <v>26</v>
      </c>
    </row>
    <row r="182" spans="1:12" x14ac:dyDescent="0.3">
      <c r="A182" s="61">
        <v>411908</v>
      </c>
      <c r="B182" s="46" t="s">
        <v>922</v>
      </c>
      <c r="C182" s="46" t="s">
        <v>923</v>
      </c>
      <c r="D182" s="49" t="s">
        <v>226</v>
      </c>
      <c r="E182" s="49" t="s">
        <v>108</v>
      </c>
      <c r="F182" s="46">
        <v>19123</v>
      </c>
      <c r="G182" s="46" t="s">
        <v>924</v>
      </c>
      <c r="I182" s="48" t="s">
        <v>925</v>
      </c>
      <c r="J182" s="46" t="s">
        <v>302</v>
      </c>
      <c r="K182" s="46" t="s">
        <v>760</v>
      </c>
      <c r="L182" s="62">
        <v>41</v>
      </c>
    </row>
    <row r="183" spans="1:12" x14ac:dyDescent="0.3">
      <c r="A183" s="61">
        <v>411823</v>
      </c>
      <c r="B183" s="46" t="s">
        <v>926</v>
      </c>
      <c r="C183" s="46" t="s">
        <v>927</v>
      </c>
      <c r="D183" s="49" t="s">
        <v>763</v>
      </c>
      <c r="E183" s="49" t="s">
        <v>108</v>
      </c>
      <c r="F183" s="46">
        <v>19107</v>
      </c>
      <c r="G183" s="46" t="s">
        <v>928</v>
      </c>
      <c r="I183" s="48" t="s">
        <v>929</v>
      </c>
      <c r="J183" s="46" t="s">
        <v>302</v>
      </c>
      <c r="K183" s="46" t="s">
        <v>760</v>
      </c>
      <c r="L183" s="62">
        <v>25</v>
      </c>
    </row>
    <row r="184" spans="1:12" x14ac:dyDescent="0.3">
      <c r="A184" s="61">
        <v>411763</v>
      </c>
      <c r="B184" s="46" t="s">
        <v>930</v>
      </c>
      <c r="C184" s="46" t="s">
        <v>931</v>
      </c>
      <c r="D184" s="49" t="s">
        <v>226</v>
      </c>
      <c r="E184" s="49" t="s">
        <v>108</v>
      </c>
      <c r="F184" s="46">
        <v>19142</v>
      </c>
      <c r="G184" s="46" t="s">
        <v>932</v>
      </c>
      <c r="I184" s="48" t="s">
        <v>933</v>
      </c>
      <c r="J184" s="46" t="s">
        <v>302</v>
      </c>
      <c r="K184" s="46" t="s">
        <v>760</v>
      </c>
      <c r="L184" s="62">
        <v>297</v>
      </c>
    </row>
    <row r="185" spans="1:12" x14ac:dyDescent="0.3">
      <c r="A185" s="61">
        <v>411341</v>
      </c>
      <c r="B185" s="46" t="s">
        <v>934</v>
      </c>
      <c r="C185" s="46" t="s">
        <v>935</v>
      </c>
      <c r="D185" s="49" t="s">
        <v>226</v>
      </c>
      <c r="E185" s="49" t="s">
        <v>108</v>
      </c>
      <c r="F185" s="46">
        <v>19105</v>
      </c>
      <c r="G185" s="46" t="s">
        <v>936</v>
      </c>
      <c r="I185" s="48" t="s">
        <v>937</v>
      </c>
      <c r="J185" s="46" t="s">
        <v>302</v>
      </c>
      <c r="K185" s="46" t="s">
        <v>760</v>
      </c>
      <c r="L185" s="62">
        <v>64</v>
      </c>
    </row>
    <row r="186" spans="1:12" ht="15" customHeight="1" x14ac:dyDescent="0.3">
      <c r="A186" s="61">
        <v>266967</v>
      </c>
      <c r="B186" s="46" t="s">
        <v>939</v>
      </c>
      <c r="C186" s="46" t="s">
        <v>940</v>
      </c>
      <c r="D186" s="49"/>
      <c r="E186" s="49" t="s">
        <v>373</v>
      </c>
      <c r="F186" s="46">
        <v>19007</v>
      </c>
      <c r="G186" s="46" t="s">
        <v>941</v>
      </c>
      <c r="I186" s="59" t="s">
        <v>942</v>
      </c>
      <c r="J186" s="46" t="s">
        <v>211</v>
      </c>
      <c r="K186" s="46" t="s">
        <v>938</v>
      </c>
      <c r="L186" s="62">
        <v>11</v>
      </c>
    </row>
    <row r="187" spans="1:12" x14ac:dyDescent="0.3">
      <c r="A187" s="63">
        <v>412374</v>
      </c>
      <c r="B187" s="46" t="s">
        <v>943</v>
      </c>
      <c r="C187" s="46" t="s">
        <v>944</v>
      </c>
      <c r="D187" s="49" t="s">
        <v>490</v>
      </c>
      <c r="E187" s="49" t="s">
        <v>249</v>
      </c>
      <c r="F187" s="46">
        <v>19341</v>
      </c>
      <c r="G187" s="46" t="s">
        <v>945</v>
      </c>
      <c r="H187" s="46" t="s">
        <v>946</v>
      </c>
      <c r="I187" s="48" t="s">
        <v>947</v>
      </c>
      <c r="J187" s="46" t="s">
        <v>235</v>
      </c>
      <c r="K187" s="46" t="s">
        <v>938</v>
      </c>
      <c r="L187" s="62">
        <v>5</v>
      </c>
    </row>
    <row r="188" spans="1:12" x14ac:dyDescent="0.3">
      <c r="A188" s="63">
        <v>410820</v>
      </c>
      <c r="B188" s="46" t="s">
        <v>948</v>
      </c>
      <c r="C188" s="46" t="s">
        <v>386</v>
      </c>
      <c r="D188" s="49" t="s">
        <v>387</v>
      </c>
      <c r="E188" s="49" t="s">
        <v>382</v>
      </c>
      <c r="F188" s="46">
        <v>19348</v>
      </c>
      <c r="G188" s="46" t="s">
        <v>388</v>
      </c>
      <c r="H188" s="46" t="s">
        <v>949</v>
      </c>
      <c r="I188" s="48" t="s">
        <v>950</v>
      </c>
      <c r="J188" s="46" t="s">
        <v>235</v>
      </c>
      <c r="K188" s="46" t="s">
        <v>938</v>
      </c>
      <c r="L188" s="62">
        <v>5</v>
      </c>
    </row>
    <row r="189" spans="1:12" x14ac:dyDescent="0.3">
      <c r="A189" s="63">
        <v>410414</v>
      </c>
      <c r="B189" s="46" t="s">
        <v>951</v>
      </c>
      <c r="C189" s="46" t="s">
        <v>952</v>
      </c>
      <c r="D189" s="49"/>
      <c r="E189" s="49" t="s">
        <v>76</v>
      </c>
      <c r="F189" s="46">
        <v>19401</v>
      </c>
      <c r="G189" s="46" t="s">
        <v>953</v>
      </c>
      <c r="I189" s="48" t="s">
        <v>954</v>
      </c>
      <c r="J189" s="46" t="s">
        <v>259</v>
      </c>
      <c r="K189" s="46" t="s">
        <v>938</v>
      </c>
      <c r="L189" s="62">
        <v>59</v>
      </c>
    </row>
    <row r="190" spans="1:12" x14ac:dyDescent="0.3">
      <c r="A190" s="63">
        <v>411474</v>
      </c>
      <c r="B190" s="46" t="s">
        <v>955</v>
      </c>
      <c r="C190" s="46" t="s">
        <v>596</v>
      </c>
      <c r="D190" s="49" t="s">
        <v>226</v>
      </c>
      <c r="E190" s="49" t="s">
        <v>76</v>
      </c>
      <c r="F190" s="46">
        <v>19401</v>
      </c>
      <c r="G190" s="46" t="s">
        <v>597</v>
      </c>
      <c r="I190" s="48" t="s">
        <v>956</v>
      </c>
      <c r="J190" s="46" t="s">
        <v>259</v>
      </c>
      <c r="K190" s="46" t="s">
        <v>938</v>
      </c>
      <c r="L190" s="62">
        <v>8</v>
      </c>
    </row>
    <row r="191" spans="1:12" x14ac:dyDescent="0.3">
      <c r="A191" s="63">
        <v>412420</v>
      </c>
      <c r="B191" s="46" t="s">
        <v>957</v>
      </c>
      <c r="C191" s="46" t="s">
        <v>958</v>
      </c>
      <c r="D191" s="49"/>
      <c r="E191" s="49" t="s">
        <v>76</v>
      </c>
      <c r="F191" s="46">
        <v>19401</v>
      </c>
      <c r="G191" s="46" t="s">
        <v>959</v>
      </c>
      <c r="I191" s="51" t="s">
        <v>324</v>
      </c>
      <c r="J191" s="46" t="s">
        <v>259</v>
      </c>
      <c r="K191" s="46" t="s">
        <v>938</v>
      </c>
      <c r="L191" s="62">
        <v>8</v>
      </c>
    </row>
    <row r="192" spans="1:12" x14ac:dyDescent="0.3">
      <c r="A192" s="63">
        <v>420906</v>
      </c>
      <c r="B192" s="46" t="s">
        <v>960</v>
      </c>
      <c r="C192" s="46" t="s">
        <v>961</v>
      </c>
      <c r="D192" s="49" t="s">
        <v>962</v>
      </c>
      <c r="E192" s="49" t="s">
        <v>76</v>
      </c>
      <c r="F192" s="46">
        <v>19401</v>
      </c>
      <c r="G192" s="51" t="s">
        <v>324</v>
      </c>
      <c r="I192" s="48" t="s">
        <v>963</v>
      </c>
      <c r="J192" s="46" t="s">
        <v>259</v>
      </c>
      <c r="K192" s="46" t="s">
        <v>938</v>
      </c>
      <c r="L192" s="62">
        <v>11</v>
      </c>
    </row>
    <row r="193" spans="1:12" x14ac:dyDescent="0.3">
      <c r="A193" s="61">
        <v>411687</v>
      </c>
      <c r="B193" s="46" t="s">
        <v>832</v>
      </c>
      <c r="C193" s="46" t="s">
        <v>833</v>
      </c>
      <c r="D193" s="49"/>
      <c r="E193" s="49" t="s">
        <v>108</v>
      </c>
      <c r="F193" s="46">
        <v>19139</v>
      </c>
      <c r="G193" s="46" t="s">
        <v>834</v>
      </c>
      <c r="I193" s="48" t="s">
        <v>835</v>
      </c>
      <c r="J193" s="46" t="s">
        <v>302</v>
      </c>
      <c r="K193" s="46" t="s">
        <v>938</v>
      </c>
      <c r="L193" s="62">
        <v>21</v>
      </c>
    </row>
    <row r="194" spans="1:12" x14ac:dyDescent="0.3">
      <c r="A194" s="61">
        <v>412626</v>
      </c>
      <c r="B194" s="46" t="s">
        <v>964</v>
      </c>
      <c r="C194" s="46" t="s">
        <v>965</v>
      </c>
      <c r="D194" s="49"/>
      <c r="E194" s="49" t="s">
        <v>108</v>
      </c>
      <c r="F194" s="46">
        <v>19136</v>
      </c>
      <c r="G194" s="46" t="s">
        <v>966</v>
      </c>
      <c r="I194" s="48" t="s">
        <v>967</v>
      </c>
      <c r="J194" s="46" t="s">
        <v>302</v>
      </c>
      <c r="K194" s="46" t="s">
        <v>938</v>
      </c>
      <c r="L194" s="62">
        <v>10</v>
      </c>
    </row>
    <row r="195" spans="1:12" x14ac:dyDescent="0.3">
      <c r="A195" s="63">
        <v>411882</v>
      </c>
      <c r="B195" s="46" t="s">
        <v>968</v>
      </c>
      <c r="C195" s="46" t="s">
        <v>448</v>
      </c>
      <c r="D195" s="49"/>
      <c r="E195" s="49" t="s">
        <v>108</v>
      </c>
      <c r="F195" s="46">
        <v>19132</v>
      </c>
      <c r="G195" s="46" t="s">
        <v>969</v>
      </c>
      <c r="H195" s="46" t="s">
        <v>319</v>
      </c>
      <c r="I195" s="48" t="s">
        <v>970</v>
      </c>
      <c r="J195" s="46" t="s">
        <v>302</v>
      </c>
      <c r="K195" s="46" t="s">
        <v>938</v>
      </c>
      <c r="L195" s="62">
        <v>8</v>
      </c>
    </row>
    <row r="196" spans="1:12" x14ac:dyDescent="0.3">
      <c r="A196" s="63">
        <v>412103</v>
      </c>
      <c r="B196" s="46" t="s">
        <v>971</v>
      </c>
      <c r="C196" s="46" t="s">
        <v>972</v>
      </c>
      <c r="D196" s="49" t="s">
        <v>973</v>
      </c>
      <c r="E196" s="49" t="s">
        <v>108</v>
      </c>
      <c r="F196" s="46">
        <v>19110</v>
      </c>
      <c r="G196" s="46" t="s">
        <v>974</v>
      </c>
      <c r="I196" s="48" t="s">
        <v>975</v>
      </c>
      <c r="J196" s="46" t="s">
        <v>302</v>
      </c>
      <c r="K196" s="46" t="s">
        <v>938</v>
      </c>
      <c r="L196" s="62">
        <v>5</v>
      </c>
    </row>
    <row r="197" spans="1:12" x14ac:dyDescent="0.3">
      <c r="A197" s="63">
        <v>411057</v>
      </c>
      <c r="B197" s="46" t="s">
        <v>976</v>
      </c>
      <c r="C197" s="60" t="s">
        <v>324</v>
      </c>
      <c r="D197" s="51" t="s">
        <v>324</v>
      </c>
      <c r="E197" s="46" t="s">
        <v>108</v>
      </c>
      <c r="F197" s="51" t="s">
        <v>324</v>
      </c>
      <c r="G197" s="51" t="s">
        <v>324</v>
      </c>
      <c r="H197" s="46" t="s">
        <v>319</v>
      </c>
      <c r="I197" s="48" t="s">
        <v>977</v>
      </c>
      <c r="J197" s="46" t="s">
        <v>302</v>
      </c>
      <c r="K197" s="46" t="s">
        <v>938</v>
      </c>
      <c r="L197" s="62">
        <v>21</v>
      </c>
    </row>
    <row r="198" spans="1:12" x14ac:dyDescent="0.3">
      <c r="A198" s="63">
        <v>412170</v>
      </c>
      <c r="B198" s="46" t="s">
        <v>978</v>
      </c>
      <c r="C198" s="60" t="s">
        <v>324</v>
      </c>
      <c r="D198" s="51" t="s">
        <v>324</v>
      </c>
      <c r="E198" s="46" t="s">
        <v>108</v>
      </c>
      <c r="F198" s="51" t="s">
        <v>324</v>
      </c>
      <c r="G198" s="51" t="s">
        <v>324</v>
      </c>
      <c r="H198" s="46" t="s">
        <v>319</v>
      </c>
      <c r="I198" s="48" t="s">
        <v>979</v>
      </c>
      <c r="J198" s="46" t="s">
        <v>302</v>
      </c>
      <c r="K198" s="46" t="s">
        <v>938</v>
      </c>
      <c r="L198" s="62">
        <v>9</v>
      </c>
    </row>
    <row r="199" spans="1:12" x14ac:dyDescent="0.3">
      <c r="A199" s="63">
        <v>411821</v>
      </c>
      <c r="B199" s="46" t="s">
        <v>980</v>
      </c>
      <c r="C199" s="46" t="s">
        <v>981</v>
      </c>
      <c r="E199" s="46" t="s">
        <v>108</v>
      </c>
      <c r="F199" s="46">
        <v>19136</v>
      </c>
      <c r="G199" s="46" t="s">
        <v>982</v>
      </c>
      <c r="H199" s="46" t="s">
        <v>319</v>
      </c>
      <c r="I199" s="48" t="s">
        <v>983</v>
      </c>
      <c r="J199" s="46" t="s">
        <v>302</v>
      </c>
      <c r="K199" s="46" t="s">
        <v>938</v>
      </c>
      <c r="L199" s="62">
        <v>6</v>
      </c>
    </row>
    <row r="200" spans="1:12" x14ac:dyDescent="0.3">
      <c r="A200" s="61">
        <v>411619</v>
      </c>
      <c r="B200" s="46" t="s">
        <v>984</v>
      </c>
      <c r="C200" s="46" t="s">
        <v>985</v>
      </c>
      <c r="D200" s="49"/>
      <c r="E200" s="49" t="s">
        <v>108</v>
      </c>
      <c r="F200" s="46">
        <v>19134</v>
      </c>
      <c r="G200" s="46" t="s">
        <v>986</v>
      </c>
      <c r="I200" s="48" t="s">
        <v>987</v>
      </c>
      <c r="J200" s="46" t="s">
        <v>302</v>
      </c>
      <c r="K200" s="46" t="s">
        <v>938</v>
      </c>
      <c r="L200" s="62">
        <v>7</v>
      </c>
    </row>
    <row r="201" spans="1:12" x14ac:dyDescent="0.3">
      <c r="A201" s="63">
        <v>411311</v>
      </c>
      <c r="B201" s="46" t="s">
        <v>988</v>
      </c>
      <c r="C201" s="46" t="s">
        <v>989</v>
      </c>
      <c r="D201" s="49" t="s">
        <v>990</v>
      </c>
      <c r="E201" s="49" t="s">
        <v>108</v>
      </c>
      <c r="F201" s="46">
        <v>19103</v>
      </c>
      <c r="G201" s="46" t="s">
        <v>991</v>
      </c>
      <c r="I201" s="48" t="s">
        <v>992</v>
      </c>
      <c r="J201" s="46" t="s">
        <v>302</v>
      </c>
      <c r="K201" s="46" t="s">
        <v>938</v>
      </c>
      <c r="L201" s="62">
        <v>10</v>
      </c>
    </row>
    <row r="202" spans="1:12" x14ac:dyDescent="0.3">
      <c r="A202" s="63">
        <v>467080</v>
      </c>
      <c r="B202" s="46" t="s">
        <v>993</v>
      </c>
      <c r="C202" s="46" t="s">
        <v>994</v>
      </c>
      <c r="D202" s="49" t="s">
        <v>995</v>
      </c>
      <c r="E202" s="49" t="s">
        <v>108</v>
      </c>
      <c r="F202" s="46">
        <v>19103</v>
      </c>
      <c r="G202" s="46" t="s">
        <v>996</v>
      </c>
      <c r="I202" s="48" t="s">
        <v>997</v>
      </c>
      <c r="J202" s="46" t="s">
        <v>302</v>
      </c>
      <c r="K202" s="46" t="s">
        <v>938</v>
      </c>
      <c r="L202" s="62">
        <v>8</v>
      </c>
    </row>
    <row r="203" spans="1:12" x14ac:dyDescent="0.3">
      <c r="A203" s="61">
        <v>266967</v>
      </c>
      <c r="B203" s="46" t="s">
        <v>998</v>
      </c>
      <c r="C203" s="60" t="s">
        <v>324</v>
      </c>
      <c r="D203" s="51" t="s">
        <v>324</v>
      </c>
      <c r="E203" s="46" t="s">
        <v>108</v>
      </c>
      <c r="F203" s="51" t="s">
        <v>324</v>
      </c>
      <c r="G203" s="51" t="s">
        <v>324</v>
      </c>
      <c r="H203" s="46" t="s">
        <v>319</v>
      </c>
      <c r="I203" s="48" t="s">
        <v>999</v>
      </c>
      <c r="J203" s="46" t="s">
        <v>302</v>
      </c>
      <c r="K203" s="46" t="s">
        <v>938</v>
      </c>
      <c r="L203" s="62">
        <v>7</v>
      </c>
    </row>
    <row r="204" spans="1:12" x14ac:dyDescent="0.3">
      <c r="A204" s="61">
        <v>411712</v>
      </c>
      <c r="B204" s="46" t="s">
        <v>1000</v>
      </c>
      <c r="C204" s="46" t="s">
        <v>1001</v>
      </c>
      <c r="D204" s="49"/>
      <c r="E204" s="49" t="s">
        <v>108</v>
      </c>
      <c r="F204" s="46">
        <v>19148</v>
      </c>
      <c r="G204" s="46" t="s">
        <v>1002</v>
      </c>
      <c r="I204" s="48" t="s">
        <v>1003</v>
      </c>
      <c r="J204" s="46" t="s">
        <v>302</v>
      </c>
      <c r="K204" s="46" t="s">
        <v>938</v>
      </c>
      <c r="L204" s="62">
        <v>8</v>
      </c>
    </row>
    <row r="205" spans="1:12" x14ac:dyDescent="0.3">
      <c r="A205" s="61">
        <v>412054</v>
      </c>
      <c r="B205" s="46" t="s">
        <v>1004</v>
      </c>
      <c r="C205" s="46" t="s">
        <v>1005</v>
      </c>
      <c r="D205" s="49"/>
      <c r="E205" s="49" t="s">
        <v>108</v>
      </c>
      <c r="F205" s="46">
        <v>19122</v>
      </c>
      <c r="G205" s="46" t="s">
        <v>1006</v>
      </c>
      <c r="I205" s="48" t="s">
        <v>1007</v>
      </c>
      <c r="J205" s="46" t="s">
        <v>302</v>
      </c>
      <c r="K205" s="46" t="s">
        <v>938</v>
      </c>
      <c r="L205" s="62">
        <v>32</v>
      </c>
    </row>
    <row r="206" spans="1:12" x14ac:dyDescent="0.3">
      <c r="A206" s="63">
        <v>411562</v>
      </c>
      <c r="B206" s="46" t="s">
        <v>1008</v>
      </c>
      <c r="C206" s="46" t="s">
        <v>1009</v>
      </c>
      <c r="D206" s="49" t="s">
        <v>1010</v>
      </c>
      <c r="E206" s="49" t="s">
        <v>108</v>
      </c>
      <c r="F206" s="46">
        <v>19102</v>
      </c>
      <c r="G206" s="46" t="s">
        <v>1011</v>
      </c>
      <c r="I206" s="48" t="s">
        <v>1012</v>
      </c>
      <c r="J206" s="46" t="s">
        <v>302</v>
      </c>
      <c r="K206" s="46" t="s">
        <v>938</v>
      </c>
      <c r="L206" s="62">
        <v>5</v>
      </c>
    </row>
    <row r="207" spans="1:12" x14ac:dyDescent="0.3">
      <c r="A207" s="63">
        <v>411632</v>
      </c>
      <c r="B207" s="46" t="s">
        <v>1013</v>
      </c>
      <c r="C207" s="46" t="s">
        <v>1014</v>
      </c>
      <c r="D207" s="49" t="s">
        <v>1015</v>
      </c>
      <c r="E207" s="49" t="s">
        <v>108</v>
      </c>
      <c r="F207" s="46">
        <v>19103</v>
      </c>
      <c r="G207" s="46" t="s">
        <v>1016</v>
      </c>
      <c r="I207" s="48" t="s">
        <v>1017</v>
      </c>
      <c r="J207" s="46" t="s">
        <v>302</v>
      </c>
      <c r="K207" s="46" t="s">
        <v>938</v>
      </c>
      <c r="L207" s="62">
        <v>121</v>
      </c>
    </row>
    <row r="208" spans="1:12" x14ac:dyDescent="0.3">
      <c r="A208" s="61">
        <v>411921</v>
      </c>
      <c r="B208" s="46" t="s">
        <v>914</v>
      </c>
      <c r="C208" s="46" t="s">
        <v>915</v>
      </c>
      <c r="D208" s="49"/>
      <c r="E208" s="49" t="s">
        <v>108</v>
      </c>
      <c r="F208" s="46">
        <v>19130</v>
      </c>
      <c r="G208" s="46" t="s">
        <v>1018</v>
      </c>
      <c r="I208" s="48" t="s">
        <v>1019</v>
      </c>
      <c r="J208" s="46" t="s">
        <v>302</v>
      </c>
      <c r="K208" s="46" t="s">
        <v>938</v>
      </c>
      <c r="L208" s="62">
        <v>10</v>
      </c>
    </row>
    <row r="209" spans="1:12" x14ac:dyDescent="0.3">
      <c r="A209" s="63">
        <v>420906</v>
      </c>
      <c r="B209" s="46" t="s">
        <v>1020</v>
      </c>
      <c r="C209" s="60" t="s">
        <v>324</v>
      </c>
      <c r="D209" s="51" t="s">
        <v>324</v>
      </c>
      <c r="E209" s="46" t="s">
        <v>108</v>
      </c>
      <c r="F209" s="51" t="s">
        <v>324</v>
      </c>
      <c r="G209" s="51" t="s">
        <v>324</v>
      </c>
      <c r="H209" s="46" t="s">
        <v>319</v>
      </c>
      <c r="I209" s="48" t="s">
        <v>963</v>
      </c>
      <c r="J209" s="46" t="s">
        <v>302</v>
      </c>
      <c r="K209" s="46" t="s">
        <v>938</v>
      </c>
      <c r="L209" s="62">
        <v>16</v>
      </c>
    </row>
    <row r="210" spans="1:12" x14ac:dyDescent="0.3">
      <c r="A210" s="63">
        <v>411947</v>
      </c>
      <c r="B210" s="46" t="s">
        <v>1021</v>
      </c>
      <c r="C210" s="46" t="s">
        <v>972</v>
      </c>
      <c r="D210" s="49" t="s">
        <v>990</v>
      </c>
      <c r="E210" s="49" t="s">
        <v>108</v>
      </c>
      <c r="F210" s="46">
        <v>19110</v>
      </c>
      <c r="G210" s="46" t="s">
        <v>1022</v>
      </c>
      <c r="I210" s="51" t="s">
        <v>324</v>
      </c>
      <c r="J210" s="46" t="s">
        <v>302</v>
      </c>
      <c r="K210" s="46" t="s">
        <v>938</v>
      </c>
      <c r="L210" s="62">
        <v>30</v>
      </c>
    </row>
    <row r="211" spans="1:12" x14ac:dyDescent="0.3">
      <c r="A211" s="63">
        <v>411873</v>
      </c>
      <c r="B211" s="46" t="s">
        <v>1023</v>
      </c>
      <c r="C211" s="46" t="s">
        <v>1024</v>
      </c>
      <c r="D211" s="49"/>
      <c r="E211" s="49" t="s">
        <v>108</v>
      </c>
      <c r="F211" s="46">
        <v>19146</v>
      </c>
      <c r="G211" s="46" t="s">
        <v>1025</v>
      </c>
      <c r="I211" s="48" t="s">
        <v>1026</v>
      </c>
      <c r="J211" s="46" t="s">
        <v>302</v>
      </c>
      <c r="K211" s="46" t="s">
        <v>938</v>
      </c>
      <c r="L211" s="62">
        <v>8</v>
      </c>
    </row>
    <row r="212" spans="1:12" x14ac:dyDescent="0.3">
      <c r="A212" s="63">
        <v>411860</v>
      </c>
      <c r="B212" s="46" t="s">
        <v>1027</v>
      </c>
      <c r="C212" s="46" t="s">
        <v>1028</v>
      </c>
      <c r="D212" s="49"/>
      <c r="E212" s="49" t="s">
        <v>108</v>
      </c>
      <c r="F212" s="46">
        <v>19103</v>
      </c>
      <c r="G212" s="46" t="s">
        <v>1029</v>
      </c>
      <c r="I212" s="48" t="s">
        <v>1030</v>
      </c>
      <c r="J212" s="46" t="s">
        <v>302</v>
      </c>
      <c r="K212" s="46" t="s">
        <v>938</v>
      </c>
      <c r="L212" s="62">
        <v>9</v>
      </c>
    </row>
    <row r="213" spans="1:12" x14ac:dyDescent="0.3">
      <c r="A213" s="63">
        <v>412419</v>
      </c>
      <c r="B213" s="46" t="s">
        <v>1032</v>
      </c>
      <c r="C213" s="46" t="s">
        <v>1033</v>
      </c>
      <c r="D213" s="49"/>
      <c r="E213" s="49" t="s">
        <v>215</v>
      </c>
      <c r="F213" s="46">
        <v>18974</v>
      </c>
      <c r="G213" s="46" t="s">
        <v>1034</v>
      </c>
      <c r="I213" s="48" t="s">
        <v>1035</v>
      </c>
      <c r="J213" s="46" t="s">
        <v>211</v>
      </c>
      <c r="K213" s="46" t="s">
        <v>1031</v>
      </c>
      <c r="L213" s="62">
        <v>12</v>
      </c>
    </row>
    <row r="214" spans="1:12" x14ac:dyDescent="0.3">
      <c r="A214" s="63">
        <v>413047</v>
      </c>
      <c r="B214" s="46" t="s">
        <v>1036</v>
      </c>
      <c r="C214" s="46" t="s">
        <v>1037</v>
      </c>
      <c r="D214" s="49"/>
      <c r="E214" s="49" t="s">
        <v>1038</v>
      </c>
      <c r="F214" s="46">
        <v>19390</v>
      </c>
      <c r="G214" s="46" t="s">
        <v>1039</v>
      </c>
      <c r="I214" s="48" t="s">
        <v>1040</v>
      </c>
      <c r="J214" s="46" t="s">
        <v>235</v>
      </c>
      <c r="K214" s="46" t="s">
        <v>1031</v>
      </c>
      <c r="L214" s="62">
        <v>13</v>
      </c>
    </row>
    <row r="215" spans="1:12" x14ac:dyDescent="0.3">
      <c r="A215" s="63">
        <v>410409</v>
      </c>
      <c r="B215" s="46" t="s">
        <v>1041</v>
      </c>
      <c r="C215" s="46" t="s">
        <v>1042</v>
      </c>
      <c r="D215" s="49"/>
      <c r="E215" s="49" t="s">
        <v>547</v>
      </c>
      <c r="F215" s="46">
        <v>19320</v>
      </c>
      <c r="G215" s="46" t="s">
        <v>1043</v>
      </c>
      <c r="I215" s="51" t="s">
        <v>324</v>
      </c>
      <c r="J215" s="46" t="s">
        <v>235</v>
      </c>
      <c r="K215" s="46" t="s">
        <v>1031</v>
      </c>
      <c r="L215" s="62">
        <v>10</v>
      </c>
    </row>
    <row r="216" spans="1:12" x14ac:dyDescent="0.3">
      <c r="A216" s="63">
        <v>412516</v>
      </c>
      <c r="B216" s="46" t="s">
        <v>1044</v>
      </c>
      <c r="C216" s="46" t="s">
        <v>1045</v>
      </c>
      <c r="D216" s="49"/>
      <c r="E216" s="49" t="s">
        <v>1046</v>
      </c>
      <c r="F216" s="46">
        <v>19301</v>
      </c>
      <c r="G216" s="46" t="s">
        <v>1047</v>
      </c>
      <c r="I216" s="48" t="s">
        <v>1048</v>
      </c>
      <c r="J216" s="46" t="s">
        <v>235</v>
      </c>
      <c r="K216" s="46" t="s">
        <v>1031</v>
      </c>
      <c r="L216" s="62">
        <v>7</v>
      </c>
    </row>
    <row r="217" spans="1:12" x14ac:dyDescent="0.3">
      <c r="A217" s="63">
        <v>412442</v>
      </c>
      <c r="B217" s="46" t="s">
        <v>1049</v>
      </c>
      <c r="C217" s="46" t="s">
        <v>1050</v>
      </c>
      <c r="D217" s="49"/>
      <c r="E217" s="49" t="s">
        <v>74</v>
      </c>
      <c r="F217" s="46">
        <v>19380</v>
      </c>
      <c r="G217" s="46" t="s">
        <v>1051</v>
      </c>
      <c r="I217" s="48" t="s">
        <v>1052</v>
      </c>
      <c r="J217" s="46" t="s">
        <v>235</v>
      </c>
      <c r="K217" s="46" t="s">
        <v>1031</v>
      </c>
      <c r="L217" s="62">
        <v>7</v>
      </c>
    </row>
    <row r="218" spans="1:12" x14ac:dyDescent="0.3">
      <c r="A218" s="61">
        <v>412626</v>
      </c>
      <c r="B218" s="46" t="s">
        <v>1053</v>
      </c>
      <c r="C218" s="46" t="s">
        <v>563</v>
      </c>
      <c r="D218" s="49"/>
      <c r="E218" s="49" t="s">
        <v>76</v>
      </c>
      <c r="F218" s="46">
        <v>19401</v>
      </c>
      <c r="G218" s="46" t="s">
        <v>564</v>
      </c>
      <c r="I218" s="48" t="s">
        <v>640</v>
      </c>
      <c r="J218" s="46" t="s">
        <v>259</v>
      </c>
      <c r="K218" s="46" t="s">
        <v>1031</v>
      </c>
      <c r="L218" s="62">
        <v>11</v>
      </c>
    </row>
    <row r="219" spans="1:12" x14ac:dyDescent="0.3">
      <c r="A219" s="63">
        <v>411090</v>
      </c>
      <c r="B219" s="46" t="s">
        <v>1054</v>
      </c>
      <c r="C219" s="46" t="s">
        <v>1055</v>
      </c>
      <c r="D219" s="49"/>
      <c r="E219" s="49" t="s">
        <v>171</v>
      </c>
      <c r="F219" s="46">
        <v>19428</v>
      </c>
      <c r="G219" s="46" t="s">
        <v>1056</v>
      </c>
      <c r="I219" s="51" t="s">
        <v>324</v>
      </c>
      <c r="J219" s="46" t="s">
        <v>259</v>
      </c>
      <c r="K219" s="46" t="s">
        <v>1031</v>
      </c>
      <c r="L219" s="62">
        <v>28</v>
      </c>
    </row>
    <row r="220" spans="1:12" x14ac:dyDescent="0.3">
      <c r="A220" s="63">
        <v>413242</v>
      </c>
      <c r="B220" s="46" t="s">
        <v>1057</v>
      </c>
      <c r="C220" s="46" t="s">
        <v>1058</v>
      </c>
      <c r="E220" s="49" t="s">
        <v>1059</v>
      </c>
      <c r="F220" s="46">
        <v>19438</v>
      </c>
      <c r="G220" s="46" t="s">
        <v>1060</v>
      </c>
      <c r="I220" s="48" t="s">
        <v>1061</v>
      </c>
      <c r="J220" s="46" t="s">
        <v>259</v>
      </c>
      <c r="K220" s="46" t="s">
        <v>1031</v>
      </c>
      <c r="L220" s="62">
        <v>43</v>
      </c>
    </row>
    <row r="221" spans="1:12" x14ac:dyDescent="0.3">
      <c r="A221" s="63">
        <v>411256</v>
      </c>
      <c r="B221" s="46" t="s">
        <v>1062</v>
      </c>
      <c r="C221" s="46" t="s">
        <v>1063</v>
      </c>
      <c r="D221" s="49"/>
      <c r="E221" s="49" t="s">
        <v>273</v>
      </c>
      <c r="F221" s="46">
        <v>19446</v>
      </c>
      <c r="G221" s="46" t="s">
        <v>1064</v>
      </c>
      <c r="I221" s="48" t="s">
        <v>1065</v>
      </c>
      <c r="J221" s="46" t="s">
        <v>259</v>
      </c>
      <c r="K221" s="46" t="s">
        <v>1031</v>
      </c>
      <c r="L221" s="62">
        <v>17</v>
      </c>
    </row>
    <row r="222" spans="1:12" x14ac:dyDescent="0.3">
      <c r="A222" s="63">
        <v>411280</v>
      </c>
      <c r="B222" s="46" t="s">
        <v>1066</v>
      </c>
      <c r="C222" s="46" t="s">
        <v>612</v>
      </c>
      <c r="D222" s="49"/>
      <c r="E222" s="49" t="s">
        <v>613</v>
      </c>
      <c r="F222" s="46">
        <v>19468</v>
      </c>
      <c r="G222" s="46" t="s">
        <v>614</v>
      </c>
      <c r="I222" s="48" t="s">
        <v>1067</v>
      </c>
      <c r="J222" s="46" t="s">
        <v>259</v>
      </c>
      <c r="K222" s="46" t="s">
        <v>1031</v>
      </c>
      <c r="L222" s="62">
        <v>8</v>
      </c>
    </row>
    <row r="223" spans="1:12" x14ac:dyDescent="0.3">
      <c r="A223" s="61">
        <v>411552</v>
      </c>
      <c r="B223" s="46" t="s">
        <v>1068</v>
      </c>
      <c r="C223" s="46" t="s">
        <v>618</v>
      </c>
      <c r="D223" s="49"/>
      <c r="E223" s="49" t="s">
        <v>403</v>
      </c>
      <c r="F223" s="46">
        <v>19464</v>
      </c>
      <c r="G223" s="46" t="s">
        <v>619</v>
      </c>
      <c r="I223" s="48" t="s">
        <v>1069</v>
      </c>
      <c r="J223" s="46" t="s">
        <v>259</v>
      </c>
      <c r="K223" s="46" t="s">
        <v>1031</v>
      </c>
      <c r="L223" s="62">
        <v>25</v>
      </c>
    </row>
    <row r="224" spans="1:12" x14ac:dyDescent="0.3">
      <c r="A224" s="61">
        <v>412626</v>
      </c>
      <c r="B224" s="46" t="s">
        <v>1070</v>
      </c>
      <c r="C224" s="46" t="s">
        <v>1071</v>
      </c>
      <c r="D224" s="49"/>
      <c r="E224" s="49" t="s">
        <v>108</v>
      </c>
      <c r="F224" s="46">
        <v>19140</v>
      </c>
      <c r="G224" s="46" t="s">
        <v>1072</v>
      </c>
      <c r="I224" s="48" t="s">
        <v>640</v>
      </c>
      <c r="J224" s="46" t="s">
        <v>302</v>
      </c>
      <c r="K224" s="46" t="s">
        <v>1031</v>
      </c>
      <c r="L224" s="62">
        <v>79</v>
      </c>
    </row>
    <row r="225" spans="1:12" x14ac:dyDescent="0.3">
      <c r="A225" s="61">
        <v>411188</v>
      </c>
      <c r="B225" s="46" t="s">
        <v>1073</v>
      </c>
      <c r="C225" s="46" t="s">
        <v>1074</v>
      </c>
      <c r="D225" s="49" t="s">
        <v>1075</v>
      </c>
      <c r="E225" s="49" t="s">
        <v>108</v>
      </c>
      <c r="F225" s="46">
        <v>19144</v>
      </c>
      <c r="G225" s="46" t="s">
        <v>1076</v>
      </c>
      <c r="I225" s="48" t="s">
        <v>1077</v>
      </c>
      <c r="J225" s="46" t="s">
        <v>302</v>
      </c>
      <c r="K225" s="46" t="s">
        <v>1031</v>
      </c>
      <c r="L225" s="62">
        <v>46</v>
      </c>
    </row>
    <row r="226" spans="1:12" x14ac:dyDescent="0.3">
      <c r="A226" s="61">
        <v>411943</v>
      </c>
      <c r="B226" s="46" t="s">
        <v>1078</v>
      </c>
      <c r="C226" s="46" t="s">
        <v>1079</v>
      </c>
      <c r="E226" s="49" t="s">
        <v>108</v>
      </c>
      <c r="F226" s="46">
        <v>19132</v>
      </c>
      <c r="G226" s="46" t="s">
        <v>1080</v>
      </c>
      <c r="I226" s="48" t="s">
        <v>1081</v>
      </c>
      <c r="J226" s="46" t="s">
        <v>302</v>
      </c>
      <c r="K226" s="46" t="s">
        <v>1031</v>
      </c>
      <c r="L226" s="62">
        <v>10</v>
      </c>
    </row>
    <row r="227" spans="1:12" x14ac:dyDescent="0.3">
      <c r="A227" s="61">
        <v>412157</v>
      </c>
      <c r="B227" s="46" t="s">
        <v>1082</v>
      </c>
      <c r="C227" s="46" t="s">
        <v>1083</v>
      </c>
      <c r="D227" s="49"/>
      <c r="E227" s="49" t="s">
        <v>108</v>
      </c>
      <c r="F227" s="46">
        <v>19146</v>
      </c>
      <c r="G227" s="46" t="s">
        <v>1084</v>
      </c>
      <c r="I227" s="48" t="s">
        <v>1085</v>
      </c>
      <c r="J227" s="46" t="s">
        <v>302</v>
      </c>
      <c r="K227" s="46" t="s">
        <v>1031</v>
      </c>
      <c r="L227" s="62">
        <v>45</v>
      </c>
    </row>
    <row r="228" spans="1:12" x14ac:dyDescent="0.3">
      <c r="A228" s="63">
        <v>411413</v>
      </c>
      <c r="B228" s="46" t="s">
        <v>1086</v>
      </c>
      <c r="C228" s="46" t="s">
        <v>1087</v>
      </c>
      <c r="D228" s="49"/>
      <c r="E228" s="49" t="s">
        <v>108</v>
      </c>
      <c r="F228" s="46">
        <v>19106</v>
      </c>
      <c r="G228" s="46" t="s">
        <v>1088</v>
      </c>
      <c r="I228" s="48" t="s">
        <v>1089</v>
      </c>
      <c r="J228" s="46" t="s">
        <v>302</v>
      </c>
      <c r="K228" s="46" t="s">
        <v>1031</v>
      </c>
      <c r="L228" s="62">
        <v>13</v>
      </c>
    </row>
    <row r="229" spans="1:12" x14ac:dyDescent="0.3">
      <c r="A229" s="61">
        <v>471332</v>
      </c>
      <c r="B229" s="46" t="s">
        <v>1090</v>
      </c>
      <c r="C229" s="60" t="s">
        <v>324</v>
      </c>
      <c r="D229" s="51" t="s">
        <v>324</v>
      </c>
      <c r="E229" s="46" t="s">
        <v>108</v>
      </c>
      <c r="F229" s="51" t="s">
        <v>324</v>
      </c>
      <c r="G229" s="51" t="s">
        <v>324</v>
      </c>
      <c r="H229" s="46" t="s">
        <v>319</v>
      </c>
      <c r="I229" s="48" t="s">
        <v>1091</v>
      </c>
      <c r="J229" s="46" t="s">
        <v>302</v>
      </c>
      <c r="K229" s="46" t="s">
        <v>1031</v>
      </c>
      <c r="L229" s="62">
        <v>61</v>
      </c>
    </row>
    <row r="230" spans="1:12" x14ac:dyDescent="0.3">
      <c r="A230" s="61">
        <v>410201</v>
      </c>
      <c r="B230" s="46" t="s">
        <v>1092</v>
      </c>
      <c r="C230" s="46" t="s">
        <v>1093</v>
      </c>
      <c r="E230" s="49" t="s">
        <v>108</v>
      </c>
      <c r="F230" s="46">
        <v>19148</v>
      </c>
      <c r="G230" s="46" t="s">
        <v>1094</v>
      </c>
      <c r="I230" s="48" t="s">
        <v>1095</v>
      </c>
      <c r="J230" s="46" t="s">
        <v>302</v>
      </c>
      <c r="K230" s="46" t="s">
        <v>1031</v>
      </c>
      <c r="L230" s="62">
        <v>14</v>
      </c>
    </row>
    <row r="231" spans="1:12" x14ac:dyDescent="0.3">
      <c r="A231" s="61">
        <v>411908</v>
      </c>
      <c r="B231" s="46" t="s">
        <v>1096</v>
      </c>
      <c r="C231" s="60" t="s">
        <v>324</v>
      </c>
      <c r="D231" s="51" t="s">
        <v>324</v>
      </c>
      <c r="E231" s="46" t="s">
        <v>108</v>
      </c>
      <c r="F231" s="51" t="s">
        <v>324</v>
      </c>
      <c r="G231" s="51" t="s">
        <v>324</v>
      </c>
      <c r="H231" s="46" t="s">
        <v>319</v>
      </c>
      <c r="I231" s="48" t="s">
        <v>748</v>
      </c>
      <c r="J231" s="46" t="s">
        <v>302</v>
      </c>
      <c r="K231" s="46" t="s">
        <v>1031</v>
      </c>
      <c r="L231" s="62">
        <v>110</v>
      </c>
    </row>
    <row r="232" spans="1:12" x14ac:dyDescent="0.3">
      <c r="A232" s="63">
        <v>411475</v>
      </c>
      <c r="B232" s="46" t="s">
        <v>1097</v>
      </c>
      <c r="C232" s="46" t="s">
        <v>1098</v>
      </c>
      <c r="E232" s="49" t="s">
        <v>108</v>
      </c>
      <c r="F232" s="46">
        <v>19130</v>
      </c>
      <c r="G232" s="46" t="s">
        <v>1099</v>
      </c>
      <c r="I232" s="51" t="s">
        <v>324</v>
      </c>
      <c r="J232" s="46" t="s">
        <v>302</v>
      </c>
      <c r="K232" s="46" t="s">
        <v>1031</v>
      </c>
      <c r="L232" s="62">
        <v>53</v>
      </c>
    </row>
    <row r="233" spans="1:12" x14ac:dyDescent="0.3">
      <c r="A233" s="61">
        <v>411343</v>
      </c>
      <c r="B233" s="46" t="s">
        <v>1100</v>
      </c>
      <c r="C233" s="60" t="s">
        <v>324</v>
      </c>
      <c r="D233" s="51" t="s">
        <v>324</v>
      </c>
      <c r="E233" s="46" t="s">
        <v>108</v>
      </c>
      <c r="F233" s="51" t="s">
        <v>324</v>
      </c>
      <c r="G233" s="51" t="s">
        <v>324</v>
      </c>
      <c r="H233" s="46" t="s">
        <v>319</v>
      </c>
      <c r="I233" s="48" t="s">
        <v>1101</v>
      </c>
      <c r="J233" s="46" t="s">
        <v>302</v>
      </c>
      <c r="K233" s="46" t="s">
        <v>1031</v>
      </c>
      <c r="L233" s="62">
        <v>49</v>
      </c>
    </row>
    <row r="234" spans="1:12" x14ac:dyDescent="0.3">
      <c r="A234" s="61">
        <v>411148</v>
      </c>
      <c r="B234" s="46" t="s">
        <v>1103</v>
      </c>
      <c r="C234" s="46" t="s">
        <v>1104</v>
      </c>
      <c r="D234" s="49"/>
      <c r="E234" s="49" t="s">
        <v>510</v>
      </c>
      <c r="F234" s="46">
        <v>18901</v>
      </c>
      <c r="G234" s="46" t="s">
        <v>1105</v>
      </c>
      <c r="I234" s="48" t="s">
        <v>1106</v>
      </c>
      <c r="J234" s="46" t="s">
        <v>211</v>
      </c>
      <c r="K234" s="46" t="s">
        <v>1102</v>
      </c>
      <c r="L234" s="62">
        <v>29</v>
      </c>
    </row>
    <row r="235" spans="1:12" x14ac:dyDescent="0.3">
      <c r="A235" s="61">
        <v>236080</v>
      </c>
      <c r="B235" s="46" t="s">
        <v>1108</v>
      </c>
      <c r="C235" s="46" t="s">
        <v>1104</v>
      </c>
      <c r="D235" s="49"/>
      <c r="E235" s="49" t="s">
        <v>510</v>
      </c>
      <c r="F235" s="46">
        <v>18901</v>
      </c>
      <c r="G235" s="46" t="s">
        <v>1105</v>
      </c>
      <c r="I235" s="48" t="s">
        <v>1109</v>
      </c>
      <c r="J235" s="46" t="s">
        <v>211</v>
      </c>
      <c r="K235" s="46" t="s">
        <v>1107</v>
      </c>
      <c r="L235" s="62">
        <v>31</v>
      </c>
    </row>
    <row r="236" spans="1:12" x14ac:dyDescent="0.3">
      <c r="A236" s="63">
        <v>410465</v>
      </c>
      <c r="B236" s="46" t="s">
        <v>1110</v>
      </c>
      <c r="C236" s="46" t="s">
        <v>1111</v>
      </c>
      <c r="D236" s="49" t="s">
        <v>1112</v>
      </c>
      <c r="E236" s="49" t="s">
        <v>74</v>
      </c>
      <c r="F236" s="46">
        <v>19380</v>
      </c>
      <c r="G236" s="46" t="s">
        <v>1113</v>
      </c>
      <c r="I236" s="48" t="s">
        <v>1114</v>
      </c>
      <c r="J236" s="46" t="s">
        <v>235</v>
      </c>
      <c r="K236" s="46" t="s">
        <v>1102</v>
      </c>
      <c r="L236" s="62">
        <v>19</v>
      </c>
    </row>
    <row r="237" spans="1:12" x14ac:dyDescent="0.3">
      <c r="A237" s="63">
        <v>236080</v>
      </c>
      <c r="B237" s="46" t="s">
        <v>1115</v>
      </c>
      <c r="C237" s="46" t="s">
        <v>1111</v>
      </c>
      <c r="D237" s="49" t="s">
        <v>1112</v>
      </c>
      <c r="E237" s="49" t="s">
        <v>74</v>
      </c>
      <c r="F237" s="46">
        <v>19380</v>
      </c>
      <c r="G237" s="46" t="s">
        <v>1113</v>
      </c>
      <c r="I237" s="48" t="s">
        <v>1109</v>
      </c>
      <c r="J237" s="46" t="s">
        <v>235</v>
      </c>
      <c r="K237" s="46" t="s">
        <v>1107</v>
      </c>
      <c r="L237" s="62">
        <f>11</f>
        <v>11</v>
      </c>
    </row>
    <row r="238" spans="1:12" x14ac:dyDescent="0.3">
      <c r="A238" s="61">
        <v>410801</v>
      </c>
      <c r="B238" s="46" t="s">
        <v>1116</v>
      </c>
      <c r="C238" s="46" t="s">
        <v>1117</v>
      </c>
      <c r="D238" s="49" t="s">
        <v>1118</v>
      </c>
      <c r="E238" s="49" t="s">
        <v>76</v>
      </c>
      <c r="F238" s="46">
        <v>19404</v>
      </c>
      <c r="G238" s="46" t="s">
        <v>1119</v>
      </c>
      <c r="H238" s="46" t="s">
        <v>1120</v>
      </c>
      <c r="I238" s="48" t="s">
        <v>1121</v>
      </c>
      <c r="J238" s="46" t="s">
        <v>259</v>
      </c>
      <c r="K238" s="46" t="s">
        <v>1107</v>
      </c>
      <c r="L238" s="62">
        <f>59+4+4+2</f>
        <v>69</v>
      </c>
    </row>
    <row r="239" spans="1:12" x14ac:dyDescent="0.3">
      <c r="A239" s="61">
        <v>236080</v>
      </c>
      <c r="B239" s="46" t="s">
        <v>1122</v>
      </c>
      <c r="C239" s="46" t="s">
        <v>1117</v>
      </c>
      <c r="D239" s="49" t="s">
        <v>1118</v>
      </c>
      <c r="E239" s="49" t="s">
        <v>76</v>
      </c>
      <c r="F239" s="46">
        <v>19404</v>
      </c>
      <c r="G239" s="46" t="s">
        <v>1119</v>
      </c>
      <c r="I239" s="48" t="s">
        <v>1109</v>
      </c>
      <c r="J239" s="46" t="s">
        <v>259</v>
      </c>
      <c r="K239" s="46" t="s">
        <v>1107</v>
      </c>
      <c r="L239" s="62">
        <f>89</f>
        <v>89</v>
      </c>
    </row>
    <row r="240" spans="1:12" x14ac:dyDescent="0.3">
      <c r="A240" s="63">
        <v>411614</v>
      </c>
      <c r="B240" s="46" t="s">
        <v>1123</v>
      </c>
      <c r="C240" s="46" t="s">
        <v>1124</v>
      </c>
      <c r="D240" s="49" t="s">
        <v>1125</v>
      </c>
      <c r="E240" s="49" t="s">
        <v>108</v>
      </c>
      <c r="F240" s="46">
        <v>19102</v>
      </c>
      <c r="G240" s="46" t="s">
        <v>1126</v>
      </c>
      <c r="I240" s="48" t="s">
        <v>1127</v>
      </c>
      <c r="J240" s="46" t="s">
        <v>302</v>
      </c>
      <c r="K240" s="46" t="s">
        <v>1102</v>
      </c>
      <c r="L240" s="62">
        <v>10</v>
      </c>
    </row>
    <row r="241" spans="1:12" x14ac:dyDescent="0.3">
      <c r="A241" s="63">
        <v>411529</v>
      </c>
      <c r="B241" s="46" t="s">
        <v>1128</v>
      </c>
      <c r="C241" s="46" t="s">
        <v>848</v>
      </c>
      <c r="D241" s="49" t="s">
        <v>226</v>
      </c>
      <c r="E241" s="49" t="s">
        <v>108</v>
      </c>
      <c r="F241" s="46">
        <v>19144</v>
      </c>
      <c r="G241" s="46" t="s">
        <v>849</v>
      </c>
      <c r="I241" s="48" t="s">
        <v>850</v>
      </c>
      <c r="J241" s="46" t="s">
        <v>302</v>
      </c>
      <c r="K241" s="46" t="s">
        <v>1102</v>
      </c>
      <c r="L241" s="62">
        <v>51</v>
      </c>
    </row>
    <row r="242" spans="1:12" x14ac:dyDescent="0.3">
      <c r="A242" s="63">
        <v>411266</v>
      </c>
      <c r="B242" s="46" t="s">
        <v>1129</v>
      </c>
      <c r="C242" s="46" t="s">
        <v>1130</v>
      </c>
      <c r="D242" s="49" t="s">
        <v>1131</v>
      </c>
      <c r="E242" s="49" t="s">
        <v>108</v>
      </c>
      <c r="F242" s="46">
        <v>19114</v>
      </c>
      <c r="G242" s="46" t="s">
        <v>1132</v>
      </c>
      <c r="I242" s="48" t="s">
        <v>1133</v>
      </c>
      <c r="J242" s="46" t="s">
        <v>302</v>
      </c>
      <c r="K242" s="46" t="s">
        <v>1107</v>
      </c>
      <c r="L242" s="62">
        <v>10</v>
      </c>
    </row>
    <row r="243" spans="1:12" x14ac:dyDescent="0.3">
      <c r="A243" s="61">
        <v>411501</v>
      </c>
      <c r="B243" s="46" t="s">
        <v>1134</v>
      </c>
      <c r="C243" s="46" t="s">
        <v>1135</v>
      </c>
      <c r="D243" s="49"/>
      <c r="E243" s="49" t="s">
        <v>108</v>
      </c>
      <c r="F243" s="46">
        <v>19128</v>
      </c>
      <c r="G243" s="46" t="s">
        <v>1136</v>
      </c>
      <c r="I243" s="48" t="s">
        <v>1137</v>
      </c>
      <c r="J243" s="46" t="s">
        <v>302</v>
      </c>
      <c r="K243" s="46" t="s">
        <v>1102</v>
      </c>
      <c r="L243" s="62">
        <v>11</v>
      </c>
    </row>
    <row r="244" spans="1:12" x14ac:dyDescent="0.3">
      <c r="A244" s="63">
        <v>412136</v>
      </c>
      <c r="B244" s="46" t="s">
        <v>713</v>
      </c>
      <c r="C244" s="46" t="s">
        <v>714</v>
      </c>
      <c r="D244" s="49"/>
      <c r="E244" s="49" t="s">
        <v>108</v>
      </c>
      <c r="F244" s="46">
        <v>19116</v>
      </c>
      <c r="G244" s="46" t="s">
        <v>715</v>
      </c>
      <c r="I244" s="48" t="s">
        <v>716</v>
      </c>
      <c r="J244" s="46" t="s">
        <v>302</v>
      </c>
      <c r="K244" s="46" t="s">
        <v>1138</v>
      </c>
      <c r="L244" s="62">
        <v>8</v>
      </c>
    </row>
    <row r="245" spans="1:12" x14ac:dyDescent="0.3">
      <c r="A245" s="63">
        <v>410415</v>
      </c>
      <c r="B245" s="46" t="s">
        <v>1139</v>
      </c>
      <c r="C245" s="46" t="s">
        <v>1140</v>
      </c>
      <c r="D245" s="49"/>
      <c r="E245" s="49" t="s">
        <v>108</v>
      </c>
      <c r="F245" s="46">
        <v>19121</v>
      </c>
      <c r="G245" s="46" t="s">
        <v>1141</v>
      </c>
      <c r="I245" s="48" t="s">
        <v>1142</v>
      </c>
      <c r="J245" s="46" t="s">
        <v>302</v>
      </c>
      <c r="K245" s="46" t="s">
        <v>1102</v>
      </c>
      <c r="L245" s="62">
        <v>23</v>
      </c>
    </row>
    <row r="246" spans="1:12" x14ac:dyDescent="0.3">
      <c r="A246" s="61">
        <v>236080</v>
      </c>
      <c r="B246" s="52" t="s">
        <v>1143</v>
      </c>
      <c r="C246" s="46" t="s">
        <v>1144</v>
      </c>
      <c r="D246" s="49"/>
      <c r="E246" s="49" t="s">
        <v>108</v>
      </c>
      <c r="F246" s="46">
        <v>19130</v>
      </c>
      <c r="G246" s="46" t="s">
        <v>1145</v>
      </c>
      <c r="I246" s="51" t="s">
        <v>324</v>
      </c>
      <c r="J246" s="46" t="s">
        <v>302</v>
      </c>
      <c r="K246" s="46" t="s">
        <v>1107</v>
      </c>
      <c r="L246" s="62">
        <v>204</v>
      </c>
    </row>
    <row r="247" spans="1:12" x14ac:dyDescent="0.3">
      <c r="A247" s="63">
        <v>411519</v>
      </c>
      <c r="B247" s="46" t="s">
        <v>1146</v>
      </c>
      <c r="C247" s="46" t="s">
        <v>1144</v>
      </c>
      <c r="D247" s="49"/>
      <c r="E247" s="49" t="s">
        <v>108</v>
      </c>
      <c r="F247" s="46">
        <v>19130</v>
      </c>
      <c r="G247" s="46" t="s">
        <v>1145</v>
      </c>
      <c r="I247" s="48" t="s">
        <v>419</v>
      </c>
      <c r="J247" s="46" t="s">
        <v>302</v>
      </c>
      <c r="K247" s="46" t="s">
        <v>1102</v>
      </c>
      <c r="L247" s="62">
        <v>132</v>
      </c>
    </row>
    <row r="248" spans="1:12" x14ac:dyDescent="0.3">
      <c r="A248" s="63">
        <v>411445</v>
      </c>
      <c r="B248" s="46" t="s">
        <v>1147</v>
      </c>
      <c r="C248" s="46" t="s">
        <v>1148</v>
      </c>
      <c r="D248" s="49"/>
      <c r="E248" s="49" t="s">
        <v>108</v>
      </c>
      <c r="F248" s="46">
        <v>19147</v>
      </c>
      <c r="G248" s="46" t="s">
        <v>1149</v>
      </c>
      <c r="I248" s="48" t="s">
        <v>1150</v>
      </c>
      <c r="J248" s="46" t="s">
        <v>302</v>
      </c>
      <c r="K248" s="46" t="s">
        <v>1102</v>
      </c>
      <c r="L248" s="62">
        <v>20</v>
      </c>
    </row>
    <row r="249" spans="1:12" x14ac:dyDescent="0.3">
      <c r="A249" s="61">
        <v>412073</v>
      </c>
      <c r="B249" s="46" t="s">
        <v>1151</v>
      </c>
      <c r="C249" s="46" t="s">
        <v>1152</v>
      </c>
      <c r="D249" s="49"/>
      <c r="E249" s="49" t="s">
        <v>108</v>
      </c>
      <c r="F249" s="46">
        <v>19143</v>
      </c>
      <c r="G249" s="46" t="s">
        <v>1153</v>
      </c>
      <c r="I249" s="51" t="s">
        <v>324</v>
      </c>
      <c r="J249" s="46" t="s">
        <v>302</v>
      </c>
      <c r="K249" s="46" t="s">
        <v>1102</v>
      </c>
      <c r="L249" s="62">
        <v>8</v>
      </c>
    </row>
    <row r="250" spans="1:12" x14ac:dyDescent="0.3">
      <c r="A250" s="61">
        <v>410749</v>
      </c>
      <c r="B250" s="46" t="s">
        <v>1155</v>
      </c>
      <c r="C250" s="46" t="s">
        <v>1156</v>
      </c>
      <c r="D250" s="49"/>
      <c r="E250" s="49" t="s">
        <v>1157</v>
      </c>
      <c r="F250" s="46">
        <v>19355</v>
      </c>
      <c r="G250" s="46" t="s">
        <v>1158</v>
      </c>
      <c r="I250" s="48" t="s">
        <v>1159</v>
      </c>
      <c r="J250" s="46" t="s">
        <v>235</v>
      </c>
      <c r="K250" s="46" t="s">
        <v>1154</v>
      </c>
      <c r="L250" s="62">
        <f>5+2</f>
        <v>7</v>
      </c>
    </row>
    <row r="251" spans="1:12" x14ac:dyDescent="0.3">
      <c r="A251" s="61">
        <v>245204</v>
      </c>
      <c r="B251" s="46" t="s">
        <v>1160</v>
      </c>
      <c r="C251" s="46" t="s">
        <v>1161</v>
      </c>
      <c r="D251" s="49"/>
      <c r="E251" s="49" t="s">
        <v>557</v>
      </c>
      <c r="F251" s="46">
        <v>19403</v>
      </c>
      <c r="G251" s="46" t="s">
        <v>1162</v>
      </c>
      <c r="I251" s="48" t="s">
        <v>1163</v>
      </c>
      <c r="J251" s="46" t="s">
        <v>259</v>
      </c>
      <c r="K251" s="46" t="s">
        <v>1154</v>
      </c>
      <c r="L251" s="62">
        <v>16</v>
      </c>
    </row>
    <row r="252" spans="1:12" x14ac:dyDescent="0.3">
      <c r="A252" s="61">
        <v>245332</v>
      </c>
      <c r="B252" s="46" t="s">
        <v>1164</v>
      </c>
      <c r="C252" s="46" t="s">
        <v>1165</v>
      </c>
      <c r="D252" s="49"/>
      <c r="E252" s="49" t="s">
        <v>76</v>
      </c>
      <c r="F252" s="46">
        <v>19401</v>
      </c>
      <c r="G252" s="46" t="s">
        <v>1166</v>
      </c>
      <c r="I252" s="48" t="s">
        <v>1167</v>
      </c>
      <c r="J252" s="46" t="s">
        <v>259</v>
      </c>
      <c r="K252" s="46" t="s">
        <v>1154</v>
      </c>
      <c r="L252" s="62">
        <v>4</v>
      </c>
    </row>
    <row r="253" spans="1:12" x14ac:dyDescent="0.3">
      <c r="A253" s="61">
        <v>410928</v>
      </c>
      <c r="B253" s="46" t="s">
        <v>1168</v>
      </c>
      <c r="C253" s="46" t="s">
        <v>1117</v>
      </c>
      <c r="D253" s="49"/>
      <c r="E253" s="49" t="s">
        <v>76</v>
      </c>
      <c r="F253" s="46">
        <v>19401</v>
      </c>
      <c r="G253" s="46" t="s">
        <v>1169</v>
      </c>
      <c r="I253" s="48" t="s">
        <v>1170</v>
      </c>
      <c r="J253" s="46" t="s">
        <v>259</v>
      </c>
      <c r="K253" s="46" t="s">
        <v>1154</v>
      </c>
      <c r="L253" s="62">
        <v>4</v>
      </c>
    </row>
    <row r="254" spans="1:12" x14ac:dyDescent="0.3">
      <c r="A254" s="61">
        <v>411486</v>
      </c>
      <c r="B254" s="46" t="s">
        <v>1171</v>
      </c>
      <c r="C254" s="46" t="s">
        <v>1172</v>
      </c>
      <c r="D254" s="49"/>
      <c r="E254" s="49" t="s">
        <v>76</v>
      </c>
      <c r="F254" s="46">
        <v>19401</v>
      </c>
      <c r="G254" s="46" t="s">
        <v>1173</v>
      </c>
      <c r="I254" s="48" t="s">
        <v>1174</v>
      </c>
      <c r="J254" s="46" t="s">
        <v>259</v>
      </c>
      <c r="K254" s="46" t="s">
        <v>1154</v>
      </c>
      <c r="L254" s="62">
        <v>4</v>
      </c>
    </row>
    <row r="255" spans="1:12" x14ac:dyDescent="0.3">
      <c r="A255" s="61">
        <v>410835</v>
      </c>
      <c r="B255" s="46" t="s">
        <v>1175</v>
      </c>
      <c r="C255" s="46" t="s">
        <v>1176</v>
      </c>
      <c r="D255" s="49"/>
      <c r="E255" s="49" t="s">
        <v>76</v>
      </c>
      <c r="F255" s="46">
        <v>19403</v>
      </c>
      <c r="G255" s="46" t="s">
        <v>1177</v>
      </c>
      <c r="I255" s="48" t="s">
        <v>1178</v>
      </c>
      <c r="J255" s="46" t="s">
        <v>259</v>
      </c>
      <c r="K255" s="46" t="s">
        <v>1154</v>
      </c>
      <c r="L255" s="62">
        <v>11</v>
      </c>
    </row>
    <row r="256" spans="1:12" x14ac:dyDescent="0.3">
      <c r="A256" s="61">
        <v>411105</v>
      </c>
      <c r="B256" s="46" t="s">
        <v>308</v>
      </c>
      <c r="C256" s="46" t="s">
        <v>309</v>
      </c>
      <c r="D256" s="49"/>
      <c r="E256" s="49" t="s">
        <v>108</v>
      </c>
      <c r="F256" s="46">
        <v>19131</v>
      </c>
      <c r="G256" s="46" t="s">
        <v>1179</v>
      </c>
      <c r="I256" s="48" t="s">
        <v>311</v>
      </c>
      <c r="J256" s="46" t="s">
        <v>302</v>
      </c>
      <c r="K256" s="46" t="s">
        <v>1154</v>
      </c>
      <c r="L256" s="62">
        <v>8</v>
      </c>
    </row>
    <row r="257" spans="1:12" x14ac:dyDescent="0.3">
      <c r="A257" s="61">
        <v>411601</v>
      </c>
      <c r="B257" s="46" t="s">
        <v>1180</v>
      </c>
      <c r="C257" s="46" t="s">
        <v>861</v>
      </c>
      <c r="D257" s="49" t="s">
        <v>226</v>
      </c>
      <c r="E257" s="49" t="s">
        <v>108</v>
      </c>
      <c r="F257" s="46">
        <v>19133</v>
      </c>
      <c r="G257" s="46" t="s">
        <v>862</v>
      </c>
      <c r="I257" s="48" t="s">
        <v>1181</v>
      </c>
      <c r="J257" s="46" t="s">
        <v>302</v>
      </c>
      <c r="K257" s="46" t="s">
        <v>1154</v>
      </c>
      <c r="L257" s="62">
        <v>5</v>
      </c>
    </row>
    <row r="258" spans="1:12" x14ac:dyDescent="0.3">
      <c r="A258" s="61">
        <v>410399</v>
      </c>
      <c r="B258" s="46" t="s">
        <v>1182</v>
      </c>
      <c r="C258" s="46" t="s">
        <v>330</v>
      </c>
      <c r="D258" s="49" t="s">
        <v>262</v>
      </c>
      <c r="E258" s="49" t="s">
        <v>108</v>
      </c>
      <c r="F258" s="46">
        <v>19107</v>
      </c>
      <c r="G258" s="46" t="s">
        <v>1183</v>
      </c>
      <c r="I258" s="48" t="s">
        <v>1184</v>
      </c>
      <c r="J258" s="46" t="s">
        <v>302</v>
      </c>
      <c r="K258" s="46" t="s">
        <v>1154</v>
      </c>
      <c r="L258" s="62">
        <v>16</v>
      </c>
    </row>
    <row r="259" spans="1:12" x14ac:dyDescent="0.3">
      <c r="A259" s="61">
        <v>411833</v>
      </c>
      <c r="B259" s="46" t="s">
        <v>1185</v>
      </c>
      <c r="C259" s="46" t="s">
        <v>1186</v>
      </c>
      <c r="D259" s="49"/>
      <c r="E259" s="49" t="s">
        <v>108</v>
      </c>
      <c r="F259" s="46">
        <v>19125</v>
      </c>
      <c r="G259" s="46" t="s">
        <v>1187</v>
      </c>
      <c r="I259" s="51" t="s">
        <v>324</v>
      </c>
      <c r="J259" s="46" t="s">
        <v>302</v>
      </c>
      <c r="K259" s="46" t="s">
        <v>1154</v>
      </c>
      <c r="L259" s="62">
        <v>6</v>
      </c>
    </row>
    <row r="260" spans="1:12" x14ac:dyDescent="0.3">
      <c r="A260" s="61">
        <v>410555</v>
      </c>
      <c r="B260" s="46" t="s">
        <v>338</v>
      </c>
      <c r="C260" s="46" t="s">
        <v>339</v>
      </c>
      <c r="D260" s="49"/>
      <c r="E260" s="49" t="s">
        <v>108</v>
      </c>
      <c r="F260" s="46">
        <v>19128</v>
      </c>
      <c r="G260" s="46" t="s">
        <v>340</v>
      </c>
      <c r="I260" s="48" t="s">
        <v>1188</v>
      </c>
      <c r="J260" s="46" t="s">
        <v>302</v>
      </c>
      <c r="K260" s="46" t="s">
        <v>1154</v>
      </c>
      <c r="L260" s="62">
        <v>17</v>
      </c>
    </row>
    <row r="261" spans="1:12" x14ac:dyDescent="0.3">
      <c r="A261" s="61">
        <v>245332</v>
      </c>
      <c r="B261" s="46" t="s">
        <v>1164</v>
      </c>
      <c r="C261" s="46" t="s">
        <v>1189</v>
      </c>
      <c r="D261" s="49"/>
      <c r="E261" s="49" t="s">
        <v>108</v>
      </c>
      <c r="F261" s="46">
        <v>19123</v>
      </c>
      <c r="G261" s="46" t="s">
        <v>1190</v>
      </c>
      <c r="I261" s="48" t="s">
        <v>1191</v>
      </c>
      <c r="J261" s="46" t="s">
        <v>302</v>
      </c>
      <c r="K261" s="46" t="s">
        <v>1154</v>
      </c>
      <c r="L261" s="62">
        <v>5</v>
      </c>
    </row>
    <row r="262" spans="1:12" x14ac:dyDescent="0.3">
      <c r="A262" s="61">
        <v>410766</v>
      </c>
      <c r="B262" s="46" t="s">
        <v>355</v>
      </c>
      <c r="C262" s="46" t="s">
        <v>356</v>
      </c>
      <c r="D262" s="49"/>
      <c r="E262" s="49" t="s">
        <v>108</v>
      </c>
      <c r="F262" s="46">
        <v>19139</v>
      </c>
      <c r="G262" s="46" t="s">
        <v>357</v>
      </c>
      <c r="I262" s="48" t="s">
        <v>358</v>
      </c>
      <c r="J262" s="46" t="s">
        <v>302</v>
      </c>
      <c r="K262" s="46" t="s">
        <v>1154</v>
      </c>
      <c r="L262" s="62">
        <v>7</v>
      </c>
    </row>
    <row r="263" spans="1:12" x14ac:dyDescent="0.3">
      <c r="A263" s="61">
        <v>411747</v>
      </c>
      <c r="B263" s="46" t="s">
        <v>1192</v>
      </c>
      <c r="C263" s="60" t="s">
        <v>324</v>
      </c>
      <c r="D263" s="51" t="s">
        <v>324</v>
      </c>
      <c r="E263" s="46" t="s">
        <v>108</v>
      </c>
      <c r="F263" s="51" t="s">
        <v>324</v>
      </c>
      <c r="G263" s="51" t="s">
        <v>324</v>
      </c>
      <c r="H263" s="46" t="s">
        <v>319</v>
      </c>
      <c r="I263" s="48" t="s">
        <v>1193</v>
      </c>
      <c r="J263" s="46" t="s">
        <v>302</v>
      </c>
      <c r="K263" s="46" t="s">
        <v>1154</v>
      </c>
      <c r="L263" s="62">
        <v>2</v>
      </c>
    </row>
    <row r="264" spans="1:12" x14ac:dyDescent="0.3">
      <c r="A264" s="63">
        <v>467749</v>
      </c>
      <c r="B264" s="46" t="s">
        <v>362</v>
      </c>
      <c r="C264" s="46" t="s">
        <v>363</v>
      </c>
      <c r="D264" s="49"/>
      <c r="E264" s="49" t="s">
        <v>108</v>
      </c>
      <c r="F264" s="46">
        <v>19124</v>
      </c>
      <c r="G264" s="46" t="s">
        <v>364</v>
      </c>
      <c r="I264" s="48" t="s">
        <v>1194</v>
      </c>
      <c r="J264" s="46" t="s">
        <v>302</v>
      </c>
      <c r="K264" s="46" t="s">
        <v>1154</v>
      </c>
      <c r="L264" s="62">
        <v>2</v>
      </c>
    </row>
    <row r="265" spans="1:12" x14ac:dyDescent="0.3">
      <c r="A265" s="63">
        <v>411496</v>
      </c>
      <c r="B265" s="46" t="s">
        <v>1195</v>
      </c>
      <c r="C265" s="46" t="s">
        <v>1196</v>
      </c>
      <c r="D265" s="46" t="s">
        <v>1197</v>
      </c>
      <c r="E265" s="46" t="s">
        <v>108</v>
      </c>
      <c r="F265" s="46">
        <v>19123</v>
      </c>
      <c r="G265" s="46" t="s">
        <v>1198</v>
      </c>
      <c r="H265" s="46" t="s">
        <v>319</v>
      </c>
      <c r="I265" s="48" t="s">
        <v>1199</v>
      </c>
      <c r="J265" s="46" t="s">
        <v>302</v>
      </c>
      <c r="K265" s="46" t="s">
        <v>1154</v>
      </c>
      <c r="L265" s="62">
        <v>28</v>
      </c>
    </row>
    <row r="266" spans="1:12" x14ac:dyDescent="0.3">
      <c r="A266" s="63">
        <v>413216</v>
      </c>
      <c r="B266" s="46" t="s">
        <v>1200</v>
      </c>
      <c r="C266" s="46" t="s">
        <v>1201</v>
      </c>
      <c r="D266" s="49"/>
      <c r="E266" s="49" t="s">
        <v>108</v>
      </c>
      <c r="F266" s="46">
        <v>19144</v>
      </c>
      <c r="G266" s="46" t="s">
        <v>1202</v>
      </c>
      <c r="I266" s="48" t="s">
        <v>1203</v>
      </c>
      <c r="J266" s="46" t="s">
        <v>302</v>
      </c>
      <c r="K266" s="46" t="s">
        <v>1154</v>
      </c>
      <c r="L266" s="62">
        <v>3</v>
      </c>
    </row>
    <row r="267" spans="1:12" x14ac:dyDescent="0.3">
      <c r="A267" s="61">
        <v>411655</v>
      </c>
      <c r="B267" s="46" t="s">
        <v>1204</v>
      </c>
      <c r="C267" s="46" t="s">
        <v>1205</v>
      </c>
      <c r="D267" s="49"/>
      <c r="E267" s="49" t="s">
        <v>108</v>
      </c>
      <c r="F267" s="46">
        <v>19132</v>
      </c>
      <c r="G267" s="46" t="s">
        <v>1206</v>
      </c>
      <c r="I267" s="48" t="s">
        <v>1207</v>
      </c>
      <c r="J267" s="46" t="s">
        <v>302</v>
      </c>
      <c r="K267" s="46" t="s">
        <v>1154</v>
      </c>
      <c r="L267" s="62">
        <v>18</v>
      </c>
    </row>
    <row r="268" spans="1:12" x14ac:dyDescent="0.3">
      <c r="A268" s="63">
        <v>412063</v>
      </c>
      <c r="B268" s="46" t="s">
        <v>1209</v>
      </c>
      <c r="C268" s="46" t="s">
        <v>515</v>
      </c>
      <c r="D268" s="49"/>
      <c r="E268" s="49" t="s">
        <v>510</v>
      </c>
      <c r="F268" s="46">
        <v>18901</v>
      </c>
      <c r="G268" s="46" t="s">
        <v>516</v>
      </c>
      <c r="H268" s="46" t="s">
        <v>1210</v>
      </c>
      <c r="I268" s="48" t="s">
        <v>1211</v>
      </c>
      <c r="J268" s="46" t="s">
        <v>211</v>
      </c>
      <c r="K268" s="46" t="s">
        <v>1208</v>
      </c>
      <c r="L268" s="62">
        <v>185</v>
      </c>
    </row>
    <row r="269" spans="1:12" x14ac:dyDescent="0.3">
      <c r="A269" s="61">
        <v>236080</v>
      </c>
      <c r="B269" s="46" t="s">
        <v>1212</v>
      </c>
      <c r="C269" s="46" t="s">
        <v>372</v>
      </c>
      <c r="D269" s="49"/>
      <c r="E269" s="49" t="s">
        <v>373</v>
      </c>
      <c r="F269" s="46">
        <v>19007</v>
      </c>
      <c r="G269" s="46" t="s">
        <v>1213</v>
      </c>
      <c r="I269" s="48" t="s">
        <v>1214</v>
      </c>
      <c r="J269" s="46" t="s">
        <v>211</v>
      </c>
      <c r="K269" s="46" t="s">
        <v>1208</v>
      </c>
      <c r="L269" s="62">
        <v>25</v>
      </c>
    </row>
    <row r="270" spans="1:12" x14ac:dyDescent="0.3">
      <c r="A270" s="63">
        <v>411165</v>
      </c>
      <c r="B270" s="46" t="s">
        <v>1215</v>
      </c>
      <c r="C270" s="46" t="s">
        <v>784</v>
      </c>
      <c r="D270" s="49"/>
      <c r="E270" s="49" t="s">
        <v>74</v>
      </c>
      <c r="F270" s="46">
        <v>19382</v>
      </c>
      <c r="G270" s="46" t="s">
        <v>785</v>
      </c>
      <c r="I270" s="48" t="s">
        <v>786</v>
      </c>
      <c r="J270" s="46" t="s">
        <v>235</v>
      </c>
      <c r="K270" s="46" t="s">
        <v>1208</v>
      </c>
      <c r="L270" s="62">
        <v>87</v>
      </c>
    </row>
    <row r="271" spans="1:12" x14ac:dyDescent="0.3">
      <c r="A271" s="63">
        <v>412421</v>
      </c>
      <c r="B271" s="46" t="s">
        <v>1216</v>
      </c>
      <c r="C271" s="46" t="s">
        <v>1217</v>
      </c>
      <c r="D271" s="49"/>
      <c r="E271" s="49" t="s">
        <v>1218</v>
      </c>
      <c r="F271" s="46">
        <v>19363</v>
      </c>
      <c r="G271" s="46" t="s">
        <v>1219</v>
      </c>
      <c r="I271" s="48" t="s">
        <v>1220</v>
      </c>
      <c r="J271" s="46" t="s">
        <v>235</v>
      </c>
      <c r="K271" s="46" t="s">
        <v>1208</v>
      </c>
      <c r="L271" s="62">
        <v>18</v>
      </c>
    </row>
    <row r="272" spans="1:12" x14ac:dyDescent="0.3">
      <c r="A272" s="61">
        <v>236080</v>
      </c>
      <c r="B272" s="46" t="s">
        <v>1221</v>
      </c>
      <c r="C272" s="46" t="s">
        <v>377</v>
      </c>
      <c r="D272" s="49"/>
      <c r="E272" s="49" t="s">
        <v>378</v>
      </c>
      <c r="F272" s="46">
        <v>19372</v>
      </c>
      <c r="G272" s="46" t="s">
        <v>1222</v>
      </c>
      <c r="I272" s="48" t="s">
        <v>1214</v>
      </c>
      <c r="J272" s="46" t="s">
        <v>235</v>
      </c>
      <c r="K272" s="46" t="s">
        <v>1208</v>
      </c>
      <c r="L272" s="62">
        <v>19</v>
      </c>
    </row>
    <row r="273" spans="1:12" x14ac:dyDescent="0.3">
      <c r="A273" s="63">
        <v>411516</v>
      </c>
      <c r="B273" s="46" t="s">
        <v>1223</v>
      </c>
      <c r="C273" s="46" t="s">
        <v>1224</v>
      </c>
      <c r="D273" s="49"/>
      <c r="E273" s="49" t="s">
        <v>244</v>
      </c>
      <c r="F273" s="46">
        <v>19460</v>
      </c>
      <c r="G273" s="46" t="s">
        <v>1225</v>
      </c>
      <c r="I273" s="48" t="s">
        <v>1226</v>
      </c>
      <c r="J273" s="46" t="s">
        <v>235</v>
      </c>
      <c r="K273" s="46" t="s">
        <v>1208</v>
      </c>
      <c r="L273" s="62">
        <v>35</v>
      </c>
    </row>
    <row r="274" spans="1:12" x14ac:dyDescent="0.3">
      <c r="A274" s="63">
        <v>412729</v>
      </c>
      <c r="B274" s="46" t="s">
        <v>1227</v>
      </c>
      <c r="C274" s="46" t="s">
        <v>1228</v>
      </c>
      <c r="D274" s="49"/>
      <c r="E274" s="49" t="s">
        <v>547</v>
      </c>
      <c r="F274" s="46">
        <v>19320</v>
      </c>
      <c r="G274" s="46" t="s">
        <v>1229</v>
      </c>
      <c r="I274" s="48" t="s">
        <v>1230</v>
      </c>
      <c r="J274" s="46" t="s">
        <v>235</v>
      </c>
      <c r="K274" s="46" t="s">
        <v>1208</v>
      </c>
      <c r="L274" s="62">
        <v>121</v>
      </c>
    </row>
    <row r="275" spans="1:12" x14ac:dyDescent="0.3">
      <c r="A275" s="63">
        <v>412729</v>
      </c>
      <c r="B275" s="46" t="s">
        <v>1227</v>
      </c>
      <c r="C275" s="46" t="s">
        <v>1231</v>
      </c>
      <c r="D275" s="49"/>
      <c r="E275" s="49" t="s">
        <v>74</v>
      </c>
      <c r="F275" s="46">
        <v>19382</v>
      </c>
      <c r="G275" s="46" t="s">
        <v>1232</v>
      </c>
      <c r="I275" s="48" t="s">
        <v>1233</v>
      </c>
      <c r="J275" s="46" t="s">
        <v>235</v>
      </c>
      <c r="K275" s="46" t="s">
        <v>1208</v>
      </c>
      <c r="L275" s="62">
        <v>18</v>
      </c>
    </row>
    <row r="276" spans="1:12" x14ac:dyDescent="0.3">
      <c r="A276" s="61">
        <v>411474</v>
      </c>
      <c r="B276" s="46" t="s">
        <v>955</v>
      </c>
      <c r="C276" s="46" t="s">
        <v>596</v>
      </c>
      <c r="D276" s="49"/>
      <c r="E276" s="49" t="s">
        <v>76</v>
      </c>
      <c r="F276" s="46">
        <v>19401</v>
      </c>
      <c r="G276" s="46" t="s">
        <v>597</v>
      </c>
      <c r="I276" s="48" t="s">
        <v>1234</v>
      </c>
      <c r="J276" s="46" t="s">
        <v>259</v>
      </c>
      <c r="K276" s="46" t="s">
        <v>1208</v>
      </c>
      <c r="L276" s="62">
        <v>518</v>
      </c>
    </row>
    <row r="277" spans="1:12" x14ac:dyDescent="0.3">
      <c r="A277" s="63">
        <v>236080</v>
      </c>
      <c r="B277" s="46" t="s">
        <v>1235</v>
      </c>
      <c r="C277" s="46" t="s">
        <v>399</v>
      </c>
      <c r="D277" s="49"/>
      <c r="E277" s="49" t="s">
        <v>76</v>
      </c>
      <c r="F277" s="46">
        <v>19401</v>
      </c>
      <c r="G277" s="46" t="s">
        <v>1236</v>
      </c>
      <c r="I277" s="48" t="s">
        <v>1214</v>
      </c>
      <c r="J277" s="46" t="s">
        <v>259</v>
      </c>
      <c r="K277" s="46" t="s">
        <v>1208</v>
      </c>
      <c r="L277" s="62">
        <v>32</v>
      </c>
    </row>
    <row r="278" spans="1:12" x14ac:dyDescent="0.3">
      <c r="A278" s="61">
        <v>236080</v>
      </c>
      <c r="B278" s="46" t="s">
        <v>1237</v>
      </c>
      <c r="C278" s="46" t="s">
        <v>402</v>
      </c>
      <c r="D278" s="49"/>
      <c r="E278" s="49" t="s">
        <v>403</v>
      </c>
      <c r="F278" s="46">
        <v>19464</v>
      </c>
      <c r="G278" s="46" t="s">
        <v>1236</v>
      </c>
      <c r="I278" s="48" t="s">
        <v>1214</v>
      </c>
      <c r="J278" s="46" t="s">
        <v>259</v>
      </c>
      <c r="K278" s="46" t="s">
        <v>1208</v>
      </c>
      <c r="L278" s="62">
        <v>8</v>
      </c>
    </row>
    <row r="279" spans="1:12" x14ac:dyDescent="0.3">
      <c r="A279" s="63">
        <v>411529</v>
      </c>
      <c r="B279" s="46" t="s">
        <v>1238</v>
      </c>
      <c r="C279" s="46" t="s">
        <v>848</v>
      </c>
      <c r="D279" s="49"/>
      <c r="E279" s="49" t="s">
        <v>108</v>
      </c>
      <c r="F279" s="46">
        <v>19144</v>
      </c>
      <c r="G279" s="46" t="s">
        <v>849</v>
      </c>
      <c r="I279" s="48" t="s">
        <v>850</v>
      </c>
      <c r="J279" s="46" t="s">
        <v>302</v>
      </c>
      <c r="K279" s="46" t="s">
        <v>1208</v>
      </c>
      <c r="L279" s="62">
        <v>1310</v>
      </c>
    </row>
    <row r="280" spans="1:12" x14ac:dyDescent="0.3">
      <c r="A280" s="61">
        <v>411371</v>
      </c>
      <c r="B280" s="46" t="s">
        <v>1239</v>
      </c>
      <c r="C280" s="46" t="s">
        <v>1240</v>
      </c>
      <c r="D280" s="49"/>
      <c r="E280" s="49" t="s">
        <v>108</v>
      </c>
      <c r="F280" s="46">
        <v>19145</v>
      </c>
      <c r="G280" s="46" t="s">
        <v>1241</v>
      </c>
      <c r="I280" s="48" t="s">
        <v>1242</v>
      </c>
      <c r="J280" s="46" t="s">
        <v>302</v>
      </c>
      <c r="K280" s="46" t="s">
        <v>1208</v>
      </c>
      <c r="L280" s="62">
        <v>13</v>
      </c>
    </row>
    <row r="281" spans="1:12" x14ac:dyDescent="0.3">
      <c r="A281" s="61">
        <v>411260</v>
      </c>
      <c r="B281" s="46" t="s">
        <v>1243</v>
      </c>
      <c r="C281" s="46" t="s">
        <v>1244</v>
      </c>
      <c r="D281" s="49"/>
      <c r="E281" s="49" t="s">
        <v>108</v>
      </c>
      <c r="F281" s="46">
        <v>19133</v>
      </c>
      <c r="G281" s="46" t="s">
        <v>1245</v>
      </c>
      <c r="I281" s="48" t="s">
        <v>1246</v>
      </c>
      <c r="J281" s="46" t="s">
        <v>302</v>
      </c>
      <c r="K281" s="46" t="s">
        <v>1208</v>
      </c>
      <c r="L281" s="62">
        <v>105</v>
      </c>
    </row>
    <row r="282" spans="1:12" x14ac:dyDescent="0.3">
      <c r="A282" s="61">
        <v>466432</v>
      </c>
      <c r="B282" s="46" t="s">
        <v>1247</v>
      </c>
      <c r="C282" s="46" t="s">
        <v>347</v>
      </c>
      <c r="D282" s="49"/>
      <c r="E282" s="49" t="s">
        <v>108</v>
      </c>
      <c r="F282" s="46">
        <v>19103</v>
      </c>
      <c r="G282" s="46" t="s">
        <v>879</v>
      </c>
      <c r="I282" s="48" t="s">
        <v>880</v>
      </c>
      <c r="J282" s="46" t="s">
        <v>302</v>
      </c>
      <c r="K282" s="46" t="s">
        <v>1208</v>
      </c>
      <c r="L282" s="62">
        <v>53</v>
      </c>
    </row>
    <row r="283" spans="1:12" x14ac:dyDescent="0.3">
      <c r="A283" s="61">
        <v>411262</v>
      </c>
      <c r="B283" s="46" t="s">
        <v>1248</v>
      </c>
      <c r="C283" s="46" t="s">
        <v>1249</v>
      </c>
      <c r="D283" s="49"/>
      <c r="E283" s="49" t="s">
        <v>108</v>
      </c>
      <c r="F283" s="46">
        <v>19125</v>
      </c>
      <c r="G283" s="46" t="s">
        <v>1250</v>
      </c>
      <c r="I283" s="48" t="s">
        <v>1251</v>
      </c>
      <c r="J283" s="46" t="s">
        <v>302</v>
      </c>
      <c r="K283" s="46" t="s">
        <v>1208</v>
      </c>
      <c r="L283" s="62">
        <v>46</v>
      </c>
    </row>
    <row r="284" spans="1:12" x14ac:dyDescent="0.3">
      <c r="A284" s="61">
        <v>412965</v>
      </c>
      <c r="B284" s="46" t="s">
        <v>1252</v>
      </c>
      <c r="C284" s="46" t="s">
        <v>1253</v>
      </c>
      <c r="D284" s="49"/>
      <c r="E284" s="49" t="s">
        <v>108</v>
      </c>
      <c r="F284" s="46">
        <v>19103</v>
      </c>
      <c r="G284" s="46" t="s">
        <v>1254</v>
      </c>
      <c r="I284" s="48" t="s">
        <v>1255</v>
      </c>
      <c r="J284" s="46" t="s">
        <v>302</v>
      </c>
      <c r="K284" s="46" t="s">
        <v>1208</v>
      </c>
      <c r="L284" s="62">
        <v>3830</v>
      </c>
    </row>
    <row r="285" spans="1:12" x14ac:dyDescent="0.3">
      <c r="A285" s="61">
        <v>236080</v>
      </c>
      <c r="B285" s="46" t="s">
        <v>1256</v>
      </c>
      <c r="C285" s="46" t="s">
        <v>1257</v>
      </c>
      <c r="E285" s="46" t="s">
        <v>108</v>
      </c>
      <c r="F285" s="46">
        <v>19132</v>
      </c>
      <c r="G285" s="46" t="s">
        <v>1258</v>
      </c>
      <c r="H285" s="46" t="s">
        <v>319</v>
      </c>
      <c r="I285" s="48" t="s">
        <v>1214</v>
      </c>
      <c r="J285" s="46" t="s">
        <v>302</v>
      </c>
      <c r="K285" s="46" t="s">
        <v>1208</v>
      </c>
      <c r="L285" s="62">
        <f>119+13</f>
        <v>132</v>
      </c>
    </row>
    <row r="286" spans="1:12" x14ac:dyDescent="0.3">
      <c r="A286" s="61">
        <v>465719</v>
      </c>
      <c r="B286" s="46" t="s">
        <v>1259</v>
      </c>
      <c r="C286" s="60" t="s">
        <v>324</v>
      </c>
      <c r="D286" s="51" t="s">
        <v>324</v>
      </c>
      <c r="E286" s="46" t="s">
        <v>108</v>
      </c>
      <c r="F286" s="51" t="s">
        <v>324</v>
      </c>
      <c r="G286" s="51" t="s">
        <v>1260</v>
      </c>
      <c r="H286" s="46" t="s">
        <v>319</v>
      </c>
      <c r="I286" s="48" t="s">
        <v>1261</v>
      </c>
      <c r="J286" s="46" t="s">
        <v>302</v>
      </c>
      <c r="K286" s="46" t="s">
        <v>1208</v>
      </c>
      <c r="L286" s="62">
        <v>243</v>
      </c>
    </row>
    <row r="287" spans="1:12" x14ac:dyDescent="0.3">
      <c r="A287" s="61">
        <v>410669</v>
      </c>
      <c r="B287" s="46" t="s">
        <v>1262</v>
      </c>
      <c r="C287" s="46" t="s">
        <v>330</v>
      </c>
      <c r="D287" s="49" t="s">
        <v>1263</v>
      </c>
      <c r="E287" s="49" t="s">
        <v>108</v>
      </c>
      <c r="F287" s="46">
        <v>19107</v>
      </c>
      <c r="G287" s="46" t="s">
        <v>1264</v>
      </c>
      <c r="I287" s="48" t="s">
        <v>1265</v>
      </c>
      <c r="J287" s="46" t="s">
        <v>302</v>
      </c>
      <c r="K287" s="46" t="s">
        <v>1208</v>
      </c>
      <c r="L287" s="62">
        <v>49</v>
      </c>
    </row>
    <row r="288" spans="1:12" x14ac:dyDescent="0.3">
      <c r="A288" s="61">
        <v>410493</v>
      </c>
      <c r="B288" s="46" t="s">
        <v>1266</v>
      </c>
      <c r="C288" s="46" t="s">
        <v>890</v>
      </c>
      <c r="D288" s="49" t="s">
        <v>1267</v>
      </c>
      <c r="E288" s="49" t="s">
        <v>108</v>
      </c>
      <c r="F288" s="46">
        <v>19102</v>
      </c>
      <c r="G288" s="46" t="s">
        <v>1268</v>
      </c>
      <c r="I288" s="48" t="s">
        <v>1269</v>
      </c>
      <c r="J288" s="46" t="s">
        <v>302</v>
      </c>
      <c r="K288" s="46" t="s">
        <v>1208</v>
      </c>
      <c r="L288" s="62">
        <v>150</v>
      </c>
    </row>
    <row r="289" spans="1:12" x14ac:dyDescent="0.3">
      <c r="A289" s="63">
        <v>411691</v>
      </c>
      <c r="B289" s="46" t="s">
        <v>1270</v>
      </c>
      <c r="C289" s="46" t="s">
        <v>1271</v>
      </c>
      <c r="D289" s="49" t="s">
        <v>504</v>
      </c>
      <c r="E289" s="49" t="s">
        <v>108</v>
      </c>
      <c r="F289" s="46">
        <v>19103</v>
      </c>
      <c r="G289" s="46" t="s">
        <v>1272</v>
      </c>
      <c r="I289" s="48" t="s">
        <v>1273</v>
      </c>
      <c r="J289" s="46" t="s">
        <v>302</v>
      </c>
      <c r="K289" s="46" t="s">
        <v>1208</v>
      </c>
      <c r="L289" s="62">
        <v>402</v>
      </c>
    </row>
    <row r="290" spans="1:12" x14ac:dyDescent="0.3">
      <c r="A290" s="63">
        <v>410768</v>
      </c>
      <c r="B290" s="46" t="s">
        <v>1275</v>
      </c>
      <c r="C290" s="46" t="s">
        <v>1276</v>
      </c>
      <c r="D290" s="49" t="s">
        <v>283</v>
      </c>
      <c r="E290" s="49" t="s">
        <v>510</v>
      </c>
      <c r="F290" s="46">
        <v>18901</v>
      </c>
      <c r="G290" s="46" t="s">
        <v>1277</v>
      </c>
      <c r="I290" s="48" t="s">
        <v>1278</v>
      </c>
      <c r="J290" s="46" t="s">
        <v>211</v>
      </c>
      <c r="K290" s="46" t="s">
        <v>1274</v>
      </c>
      <c r="L290" s="62">
        <f>4+21</f>
        <v>25</v>
      </c>
    </row>
    <row r="291" spans="1:12" x14ac:dyDescent="0.3">
      <c r="A291" s="63">
        <v>245995</v>
      </c>
      <c r="B291" s="46" t="s">
        <v>1279</v>
      </c>
      <c r="C291" s="46" t="s">
        <v>1280</v>
      </c>
      <c r="D291" s="49" t="s">
        <v>1281</v>
      </c>
      <c r="E291" s="49" t="s">
        <v>74</v>
      </c>
      <c r="F291" s="46">
        <v>19380</v>
      </c>
      <c r="G291" s="46" t="s">
        <v>1282</v>
      </c>
      <c r="I291" s="48" t="s">
        <v>1283</v>
      </c>
      <c r="J291" s="46" t="s">
        <v>235</v>
      </c>
      <c r="K291" s="46" t="s">
        <v>1274</v>
      </c>
      <c r="L291" s="62">
        <v>19</v>
      </c>
    </row>
    <row r="292" spans="1:12" x14ac:dyDescent="0.3">
      <c r="A292" s="63">
        <v>413232</v>
      </c>
      <c r="B292" s="46" t="s">
        <v>1284</v>
      </c>
      <c r="C292" s="46" t="s">
        <v>1285</v>
      </c>
      <c r="D292" s="49" t="s">
        <v>1286</v>
      </c>
      <c r="E292" s="49" t="s">
        <v>551</v>
      </c>
      <c r="F292" s="46">
        <v>19335</v>
      </c>
      <c r="G292" s="46" t="s">
        <v>1287</v>
      </c>
      <c r="I292" s="48" t="s">
        <v>1288</v>
      </c>
      <c r="J292" s="46" t="s">
        <v>235</v>
      </c>
      <c r="K292" s="46" t="s">
        <v>1274</v>
      </c>
      <c r="L292" s="62">
        <f>67+86</f>
        <v>153</v>
      </c>
    </row>
    <row r="293" spans="1:12" x14ac:dyDescent="0.3">
      <c r="A293" s="63">
        <v>412626</v>
      </c>
      <c r="B293" s="46" t="s">
        <v>1289</v>
      </c>
      <c r="C293" s="46" t="s">
        <v>563</v>
      </c>
      <c r="D293" s="49"/>
      <c r="E293" s="49" t="s">
        <v>76</v>
      </c>
      <c r="F293" s="46">
        <v>19401</v>
      </c>
      <c r="G293" s="46" t="s">
        <v>564</v>
      </c>
      <c r="I293" s="48" t="s">
        <v>1290</v>
      </c>
      <c r="J293" s="46" t="s">
        <v>259</v>
      </c>
      <c r="K293" s="46" t="s">
        <v>1274</v>
      </c>
      <c r="L293" s="62">
        <v>88</v>
      </c>
    </row>
    <row r="294" spans="1:12" x14ac:dyDescent="0.3">
      <c r="A294" s="61">
        <v>245995</v>
      </c>
      <c r="B294" s="46" t="s">
        <v>1291</v>
      </c>
      <c r="C294" s="46" t="s">
        <v>1292</v>
      </c>
      <c r="D294" s="49" t="s">
        <v>1293</v>
      </c>
      <c r="E294" s="49" t="s">
        <v>76</v>
      </c>
      <c r="F294" s="46">
        <v>19404</v>
      </c>
      <c r="G294" s="46" t="s">
        <v>1294</v>
      </c>
      <c r="I294" s="48" t="s">
        <v>1295</v>
      </c>
      <c r="J294" s="46" t="s">
        <v>259</v>
      </c>
      <c r="K294" s="46" t="s">
        <v>1274</v>
      </c>
      <c r="L294" s="62">
        <v>52</v>
      </c>
    </row>
    <row r="295" spans="1:12" x14ac:dyDescent="0.3">
      <c r="A295" s="63">
        <v>238385</v>
      </c>
      <c r="B295" s="46" t="s">
        <v>1296</v>
      </c>
      <c r="C295" s="46" t="s">
        <v>1297</v>
      </c>
      <c r="D295" s="49" t="s">
        <v>1298</v>
      </c>
      <c r="E295" s="49" t="s">
        <v>108</v>
      </c>
      <c r="F295" s="46">
        <v>19120</v>
      </c>
      <c r="G295" s="46" t="s">
        <v>1299</v>
      </c>
      <c r="I295" s="48" t="s">
        <v>1300</v>
      </c>
      <c r="J295" s="46" t="s">
        <v>302</v>
      </c>
      <c r="K295" s="46" t="s">
        <v>1274</v>
      </c>
      <c r="L295" s="62">
        <v>3</v>
      </c>
    </row>
    <row r="296" spans="1:12" x14ac:dyDescent="0.3">
      <c r="A296" s="63">
        <v>411371</v>
      </c>
      <c r="B296" s="46" t="s">
        <v>1301</v>
      </c>
      <c r="C296" s="46" t="s">
        <v>1302</v>
      </c>
      <c r="D296" s="49"/>
      <c r="E296" s="49" t="s">
        <v>108</v>
      </c>
      <c r="F296" s="46">
        <v>19146</v>
      </c>
      <c r="G296" s="46" t="s">
        <v>1303</v>
      </c>
      <c r="I296" s="48" t="s">
        <v>1242</v>
      </c>
      <c r="J296" s="46" t="s">
        <v>302</v>
      </c>
      <c r="K296" s="46" t="s">
        <v>1274</v>
      </c>
      <c r="L296" s="62">
        <v>2</v>
      </c>
    </row>
    <row r="297" spans="1:12" x14ac:dyDescent="0.3">
      <c r="A297" s="61">
        <v>493046</v>
      </c>
      <c r="B297" s="46" t="s">
        <v>1304</v>
      </c>
      <c r="C297" s="46" t="s">
        <v>1305</v>
      </c>
      <c r="D297" s="49"/>
      <c r="E297" s="49" t="s">
        <v>108</v>
      </c>
      <c r="F297" s="46">
        <v>19123</v>
      </c>
      <c r="G297" s="51" t="s">
        <v>324</v>
      </c>
      <c r="I297" s="48" t="s">
        <v>1306</v>
      </c>
      <c r="J297" s="46" t="s">
        <v>302</v>
      </c>
      <c r="K297" s="46" t="s">
        <v>1274</v>
      </c>
      <c r="L297" s="62">
        <v>4</v>
      </c>
    </row>
    <row r="298" spans="1:12" x14ac:dyDescent="0.3">
      <c r="A298" s="63">
        <v>245727</v>
      </c>
      <c r="B298" s="46" t="s">
        <v>1307</v>
      </c>
      <c r="C298" s="46" t="s">
        <v>1308</v>
      </c>
      <c r="D298" s="49"/>
      <c r="E298" s="49" t="s">
        <v>108</v>
      </c>
      <c r="F298" s="46">
        <v>19144</v>
      </c>
      <c r="G298" s="46" t="s">
        <v>1309</v>
      </c>
      <c r="I298" s="48" t="s">
        <v>1310</v>
      </c>
      <c r="J298" s="46" t="s">
        <v>302</v>
      </c>
      <c r="K298" s="46" t="s">
        <v>1274</v>
      </c>
      <c r="L298" s="62">
        <v>2</v>
      </c>
    </row>
    <row r="299" spans="1:12" x14ac:dyDescent="0.3">
      <c r="A299" s="61">
        <v>245995</v>
      </c>
      <c r="B299" s="46" t="s">
        <v>1311</v>
      </c>
      <c r="C299" s="46" t="s">
        <v>1312</v>
      </c>
      <c r="D299" s="49" t="s">
        <v>1313</v>
      </c>
      <c r="E299" s="49" t="s">
        <v>108</v>
      </c>
      <c r="F299" s="46">
        <v>19107</v>
      </c>
      <c r="G299" s="46" t="s">
        <v>1314</v>
      </c>
      <c r="I299" s="48" t="s">
        <v>1315</v>
      </c>
      <c r="J299" s="46" t="s">
        <v>302</v>
      </c>
      <c r="K299" s="46" t="s">
        <v>1274</v>
      </c>
      <c r="L299" s="62">
        <v>46</v>
      </c>
    </row>
    <row r="300" spans="1:12" x14ac:dyDescent="0.3">
      <c r="A300" s="61">
        <v>246041</v>
      </c>
      <c r="B300" s="46" t="s">
        <v>1316</v>
      </c>
      <c r="C300" s="46" t="s">
        <v>1317</v>
      </c>
      <c r="D300" s="49" t="s">
        <v>1318</v>
      </c>
      <c r="E300" s="49" t="s">
        <v>108</v>
      </c>
      <c r="F300" s="46">
        <v>19120</v>
      </c>
      <c r="G300" s="46" t="s">
        <v>1319</v>
      </c>
      <c r="I300" s="48" t="s">
        <v>1320</v>
      </c>
      <c r="J300" s="46" t="s">
        <v>302</v>
      </c>
      <c r="K300" s="46" t="s">
        <v>1274</v>
      </c>
      <c r="L300" s="62">
        <v>2</v>
      </c>
    </row>
    <row r="301" spans="1:12" x14ac:dyDescent="0.3">
      <c r="A301" s="63">
        <v>471249</v>
      </c>
      <c r="B301" s="46" t="s">
        <v>1321</v>
      </c>
      <c r="C301" s="46" t="s">
        <v>1322</v>
      </c>
      <c r="D301" s="49"/>
      <c r="E301" s="49" t="s">
        <v>108</v>
      </c>
      <c r="F301" s="46">
        <v>19104</v>
      </c>
      <c r="G301" s="46" t="s">
        <v>1323</v>
      </c>
      <c r="I301" s="48" t="s">
        <v>1324</v>
      </c>
      <c r="J301" s="46" t="s">
        <v>302</v>
      </c>
      <c r="K301" s="46" t="s">
        <v>1274</v>
      </c>
      <c r="L301" s="62">
        <v>4</v>
      </c>
    </row>
    <row r="302" spans="1:12" x14ac:dyDescent="0.3">
      <c r="A302" s="61">
        <v>411921</v>
      </c>
      <c r="B302" s="46" t="s">
        <v>914</v>
      </c>
      <c r="C302" s="46" t="s">
        <v>915</v>
      </c>
      <c r="D302" s="49"/>
      <c r="E302" s="49" t="s">
        <v>108</v>
      </c>
      <c r="F302" s="46">
        <v>19130</v>
      </c>
      <c r="G302" s="46" t="s">
        <v>1018</v>
      </c>
      <c r="I302" s="48" t="s">
        <v>1325</v>
      </c>
      <c r="J302" s="46" t="s">
        <v>302</v>
      </c>
      <c r="K302" s="46" t="s">
        <v>1274</v>
      </c>
      <c r="L302" s="62">
        <v>54</v>
      </c>
    </row>
    <row r="303" spans="1:12" x14ac:dyDescent="0.3">
      <c r="A303" s="63">
        <v>413232</v>
      </c>
      <c r="B303" s="46" t="s">
        <v>1284</v>
      </c>
      <c r="C303" s="46" t="s">
        <v>1326</v>
      </c>
      <c r="D303" s="49"/>
      <c r="E303" s="49" t="s">
        <v>108</v>
      </c>
      <c r="F303" s="46">
        <v>19106</v>
      </c>
      <c r="G303" s="46" t="s">
        <v>1327</v>
      </c>
      <c r="I303" s="48" t="s">
        <v>1288</v>
      </c>
      <c r="J303" s="46" t="s">
        <v>302</v>
      </c>
      <c r="K303" s="46" t="s">
        <v>1274</v>
      </c>
      <c r="L303" s="62">
        <f>7+175</f>
        <v>182</v>
      </c>
    </row>
  </sheetData>
  <hyperlinks>
    <hyperlink ref="I2" r:id="rId1" xr:uid="{00000000-0004-0000-0500-000000000000}"/>
    <hyperlink ref="I3" r:id="rId2" xr:uid="{00000000-0004-0000-0500-000001000000}"/>
    <hyperlink ref="I4" r:id="rId3" xr:uid="{00000000-0004-0000-0500-000002000000}"/>
    <hyperlink ref="I5" r:id="rId4" xr:uid="{00000000-0004-0000-0500-000003000000}"/>
    <hyperlink ref="I9" r:id="rId5" xr:uid="{00000000-0004-0000-0500-000004000000}"/>
    <hyperlink ref="I10" r:id="rId6" xr:uid="{00000000-0004-0000-0500-000005000000}"/>
    <hyperlink ref="I12" r:id="rId7" xr:uid="{00000000-0004-0000-0500-000006000000}"/>
    <hyperlink ref="I13" r:id="rId8" xr:uid="{00000000-0004-0000-0500-000007000000}"/>
    <hyperlink ref="I14" r:id="rId9" xr:uid="{00000000-0004-0000-0500-000008000000}"/>
    <hyperlink ref="I6" r:id="rId10" xr:uid="{00000000-0004-0000-0500-000009000000}"/>
    <hyperlink ref="I7" r:id="rId11" xr:uid="{00000000-0004-0000-0500-00000A000000}"/>
    <hyperlink ref="I8" r:id="rId12" xr:uid="{00000000-0004-0000-0500-00000B000000}"/>
    <hyperlink ref="I11" r:id="rId13" xr:uid="{00000000-0004-0000-0500-00000C000000}"/>
    <hyperlink ref="I16" r:id="rId14" xr:uid="{00000000-0004-0000-0500-00000D000000}"/>
    <hyperlink ref="I18" r:id="rId15" xr:uid="{00000000-0004-0000-0500-00000E000000}"/>
    <hyperlink ref="I19" r:id="rId16" xr:uid="{00000000-0004-0000-0500-00000F000000}"/>
    <hyperlink ref="I20" r:id="rId17" xr:uid="{00000000-0004-0000-0500-000010000000}"/>
    <hyperlink ref="I21" r:id="rId18" xr:uid="{00000000-0004-0000-0500-000011000000}"/>
    <hyperlink ref="I22" r:id="rId19" xr:uid="{00000000-0004-0000-0500-000012000000}"/>
    <hyperlink ref="I23" r:id="rId20" xr:uid="{00000000-0004-0000-0500-000013000000}"/>
    <hyperlink ref="I25" r:id="rId21" xr:uid="{00000000-0004-0000-0500-000014000000}"/>
    <hyperlink ref="I26" r:id="rId22" xr:uid="{00000000-0004-0000-0500-000015000000}"/>
    <hyperlink ref="I27" r:id="rId23" xr:uid="{00000000-0004-0000-0500-000016000000}"/>
    <hyperlink ref="I28" r:id="rId24" xr:uid="{00000000-0004-0000-0500-000017000000}"/>
    <hyperlink ref="I29" r:id="rId25" xr:uid="{00000000-0004-0000-0500-000018000000}"/>
    <hyperlink ref="I30" r:id="rId26" xr:uid="{00000000-0004-0000-0500-000019000000}"/>
    <hyperlink ref="I31" r:id="rId27" xr:uid="{00000000-0004-0000-0500-00001A000000}"/>
    <hyperlink ref="I32" r:id="rId28" xr:uid="{00000000-0004-0000-0500-00001B000000}"/>
    <hyperlink ref="I33" r:id="rId29" xr:uid="{00000000-0004-0000-0500-00001C000000}"/>
    <hyperlink ref="I15" r:id="rId30" xr:uid="{00000000-0004-0000-0500-00001D000000}"/>
    <hyperlink ref="I34" r:id="rId31" xr:uid="{00000000-0004-0000-0500-00001E000000}"/>
    <hyperlink ref="I35" r:id="rId32" xr:uid="{00000000-0004-0000-0500-00001F000000}"/>
    <hyperlink ref="I17" r:id="rId33" xr:uid="{00000000-0004-0000-0500-000020000000}"/>
    <hyperlink ref="I39" r:id="rId34" xr:uid="{00000000-0004-0000-0500-000021000000}"/>
    <hyperlink ref="I45" r:id="rId35" xr:uid="{00000000-0004-0000-0500-000022000000}"/>
    <hyperlink ref="I38" r:id="rId36" xr:uid="{00000000-0004-0000-0500-000023000000}"/>
    <hyperlink ref="I44" r:id="rId37" xr:uid="{00000000-0004-0000-0500-000024000000}"/>
    <hyperlink ref="I41" r:id="rId38" xr:uid="{00000000-0004-0000-0500-000025000000}"/>
    <hyperlink ref="I60" r:id="rId39" xr:uid="{00000000-0004-0000-0500-000026000000}"/>
    <hyperlink ref="I46" r:id="rId40" xr:uid="{00000000-0004-0000-0500-000027000000}"/>
    <hyperlink ref="I36" r:id="rId41" xr:uid="{00000000-0004-0000-0500-000028000000}"/>
    <hyperlink ref="I45:I60" r:id="rId42" display="http://www.dhs.pa.gov/citizens/findfacilsandlocs/countyassistanceofficecontactinformation/index.htm" xr:uid="{00000000-0004-0000-0500-000029000000}"/>
    <hyperlink ref="I61" r:id="rId43" xr:uid="{00000000-0004-0000-0500-00002A000000}"/>
    <hyperlink ref="I68" r:id="rId44" xr:uid="{00000000-0004-0000-0500-00002B000000}"/>
    <hyperlink ref="I69" r:id="rId45" xr:uid="{00000000-0004-0000-0500-00002C000000}"/>
    <hyperlink ref="I62" r:id="rId46" xr:uid="{00000000-0004-0000-0500-00002D000000}"/>
    <hyperlink ref="I63" r:id="rId47" xr:uid="{00000000-0004-0000-0500-00002E000000}"/>
    <hyperlink ref="I64" r:id="rId48" xr:uid="{00000000-0004-0000-0500-00002F000000}"/>
    <hyperlink ref="I65" r:id="rId49" xr:uid="{00000000-0004-0000-0500-000030000000}"/>
    <hyperlink ref="I66" r:id="rId50" xr:uid="{00000000-0004-0000-0500-000031000000}"/>
    <hyperlink ref="I67" r:id="rId51" xr:uid="{00000000-0004-0000-0500-000032000000}"/>
    <hyperlink ref="I102" r:id="rId52" xr:uid="{00000000-0004-0000-0500-000033000000}"/>
    <hyperlink ref="I74" r:id="rId53" xr:uid="{00000000-0004-0000-0500-000034000000}"/>
    <hyperlink ref="I76" r:id="rId54" xr:uid="{00000000-0004-0000-0500-000035000000}"/>
    <hyperlink ref="I77" r:id="rId55" xr:uid="{00000000-0004-0000-0500-000036000000}"/>
    <hyperlink ref="I79" r:id="rId56" xr:uid="{00000000-0004-0000-0500-000037000000}"/>
    <hyperlink ref="I82" r:id="rId57" xr:uid="{00000000-0004-0000-0500-000038000000}"/>
    <hyperlink ref="I85" r:id="rId58" xr:uid="{00000000-0004-0000-0500-000039000000}"/>
    <hyperlink ref="I87" r:id="rId59" xr:uid="{00000000-0004-0000-0500-00003A000000}"/>
    <hyperlink ref="I88" r:id="rId60" xr:uid="{00000000-0004-0000-0500-00003B000000}"/>
    <hyperlink ref="I89" r:id="rId61" xr:uid="{00000000-0004-0000-0500-00003C000000}"/>
    <hyperlink ref="I90" r:id="rId62" xr:uid="{00000000-0004-0000-0500-00003D000000}"/>
    <hyperlink ref="I92" r:id="rId63" xr:uid="{00000000-0004-0000-0500-00003E000000}"/>
    <hyperlink ref="I93" r:id="rId64" xr:uid="{00000000-0004-0000-0500-00003F000000}"/>
    <hyperlink ref="I94" r:id="rId65" xr:uid="{00000000-0004-0000-0500-000040000000}"/>
    <hyperlink ref="I95" r:id="rId66" xr:uid="{00000000-0004-0000-0500-000041000000}"/>
    <hyperlink ref="I96" r:id="rId67" xr:uid="{00000000-0004-0000-0500-000042000000}"/>
    <hyperlink ref="I97" r:id="rId68" xr:uid="{00000000-0004-0000-0500-000043000000}"/>
    <hyperlink ref="I98" r:id="rId69" xr:uid="{00000000-0004-0000-0500-000044000000}"/>
    <hyperlink ref="I99" r:id="rId70" xr:uid="{00000000-0004-0000-0500-000045000000}"/>
    <hyperlink ref="I100" r:id="rId71" xr:uid="{00000000-0004-0000-0500-000046000000}"/>
    <hyperlink ref="I103" r:id="rId72" xr:uid="{00000000-0004-0000-0500-000047000000}"/>
    <hyperlink ref="I105" r:id="rId73" xr:uid="{00000000-0004-0000-0500-000048000000}"/>
    <hyperlink ref="I106" r:id="rId74" xr:uid="{00000000-0004-0000-0500-000049000000}"/>
    <hyperlink ref="I107" r:id="rId75" xr:uid="{00000000-0004-0000-0500-00004A000000}"/>
    <hyperlink ref="I110" r:id="rId76" xr:uid="{00000000-0004-0000-0500-00004B000000}"/>
    <hyperlink ref="I113" r:id="rId77" xr:uid="{00000000-0004-0000-0500-00004C000000}"/>
    <hyperlink ref="I115" r:id="rId78" xr:uid="{00000000-0004-0000-0500-00004D000000}"/>
    <hyperlink ref="I116" r:id="rId79" xr:uid="{00000000-0004-0000-0500-00004E000000}"/>
    <hyperlink ref="I117" r:id="rId80" xr:uid="{00000000-0004-0000-0500-00004F000000}"/>
    <hyperlink ref="I118" r:id="rId81" xr:uid="{00000000-0004-0000-0500-000050000000}"/>
    <hyperlink ref="I121" r:id="rId82" xr:uid="{00000000-0004-0000-0500-000051000000}"/>
    <hyperlink ref="I122" r:id="rId83" xr:uid="{00000000-0004-0000-0500-000052000000}"/>
    <hyperlink ref="I123" r:id="rId84" xr:uid="{00000000-0004-0000-0500-000053000000}"/>
    <hyperlink ref="I124" r:id="rId85" xr:uid="{00000000-0004-0000-0500-000054000000}"/>
    <hyperlink ref="I126" r:id="rId86" xr:uid="{00000000-0004-0000-0500-000055000000}"/>
    <hyperlink ref="I128" r:id="rId87" xr:uid="{00000000-0004-0000-0500-000056000000}"/>
    <hyperlink ref="I129" r:id="rId88" xr:uid="{00000000-0004-0000-0500-000057000000}"/>
    <hyperlink ref="I131" r:id="rId89" xr:uid="{00000000-0004-0000-0500-000058000000}"/>
    <hyperlink ref="I133" r:id="rId90" xr:uid="{00000000-0004-0000-0500-000059000000}"/>
    <hyperlink ref="I136" r:id="rId91" xr:uid="{00000000-0004-0000-0500-00005A000000}"/>
    <hyperlink ref="I72" r:id="rId92" xr:uid="{00000000-0004-0000-0500-00005B000000}"/>
    <hyperlink ref="I86" r:id="rId93" xr:uid="{00000000-0004-0000-0500-00005C000000}"/>
    <hyperlink ref="I70" r:id="rId94" xr:uid="{00000000-0004-0000-0500-00005D000000}"/>
    <hyperlink ref="I71" r:id="rId95" xr:uid="{00000000-0004-0000-0500-00005E000000}"/>
    <hyperlink ref="I134" r:id="rId96" xr:uid="{00000000-0004-0000-0500-00005F000000}"/>
    <hyperlink ref="I137" r:id="rId97" xr:uid="{00000000-0004-0000-0500-000060000000}"/>
    <hyperlink ref="I139" r:id="rId98" xr:uid="{00000000-0004-0000-0500-000061000000}"/>
    <hyperlink ref="I140" r:id="rId99" xr:uid="{00000000-0004-0000-0500-000062000000}"/>
    <hyperlink ref="I141" r:id="rId100" xr:uid="{00000000-0004-0000-0500-000063000000}"/>
    <hyperlink ref="I142" r:id="rId101" display="http://www.dhs.pa.gov/" xr:uid="{00000000-0004-0000-0500-000064000000}"/>
    <hyperlink ref="I143" r:id="rId102" xr:uid="{00000000-0004-0000-0500-000065000000}"/>
    <hyperlink ref="I144" r:id="rId103" xr:uid="{00000000-0004-0000-0500-000066000000}"/>
    <hyperlink ref="I146" r:id="rId104" xr:uid="{00000000-0004-0000-0500-000067000000}"/>
    <hyperlink ref="I148" r:id="rId105" xr:uid="{00000000-0004-0000-0500-000068000000}"/>
    <hyperlink ref="I149" r:id="rId106" xr:uid="{00000000-0004-0000-0500-000069000000}"/>
    <hyperlink ref="I150" r:id="rId107" xr:uid="{00000000-0004-0000-0500-00006A000000}"/>
    <hyperlink ref="I151" r:id="rId108" xr:uid="{00000000-0004-0000-0500-00006B000000}"/>
    <hyperlink ref="I153" r:id="rId109" xr:uid="{00000000-0004-0000-0500-00006C000000}"/>
    <hyperlink ref="I154" r:id="rId110" xr:uid="{00000000-0004-0000-0500-00006D000000}"/>
    <hyperlink ref="I157" r:id="rId111" xr:uid="{00000000-0004-0000-0500-00006E000000}"/>
    <hyperlink ref="I158" r:id="rId112" xr:uid="{00000000-0004-0000-0500-00006F000000}"/>
    <hyperlink ref="I159" r:id="rId113" xr:uid="{00000000-0004-0000-0500-000070000000}"/>
    <hyperlink ref="I160" r:id="rId114" xr:uid="{00000000-0004-0000-0500-000071000000}"/>
    <hyperlink ref="I163" r:id="rId115" xr:uid="{00000000-0004-0000-0500-000072000000}"/>
    <hyperlink ref="I164" r:id="rId116" xr:uid="{00000000-0004-0000-0500-000073000000}"/>
    <hyperlink ref="I166" r:id="rId117" xr:uid="{00000000-0004-0000-0500-000074000000}"/>
    <hyperlink ref="I167" r:id="rId118" xr:uid="{00000000-0004-0000-0500-000075000000}"/>
    <hyperlink ref="I168" r:id="rId119" xr:uid="{00000000-0004-0000-0500-000076000000}"/>
    <hyperlink ref="I169" r:id="rId120" xr:uid="{00000000-0004-0000-0500-000077000000}"/>
    <hyperlink ref="I170" r:id="rId121" xr:uid="{00000000-0004-0000-0500-000078000000}"/>
    <hyperlink ref="I171" r:id="rId122" xr:uid="{00000000-0004-0000-0500-000079000000}"/>
    <hyperlink ref="I172" r:id="rId123" xr:uid="{00000000-0004-0000-0500-00007A000000}"/>
    <hyperlink ref="I173" r:id="rId124" xr:uid="{00000000-0004-0000-0500-00007B000000}"/>
    <hyperlink ref="I176" r:id="rId125" xr:uid="{00000000-0004-0000-0500-00007C000000}"/>
    <hyperlink ref="I177" r:id="rId126" xr:uid="{00000000-0004-0000-0500-00007D000000}"/>
    <hyperlink ref="I178" r:id="rId127" xr:uid="{00000000-0004-0000-0500-00007E000000}"/>
    <hyperlink ref="I179" r:id="rId128" xr:uid="{00000000-0004-0000-0500-00007F000000}"/>
    <hyperlink ref="I180" r:id="rId129" xr:uid="{00000000-0004-0000-0500-000080000000}"/>
    <hyperlink ref="I181" r:id="rId130" xr:uid="{00000000-0004-0000-0500-000081000000}"/>
    <hyperlink ref="I184" r:id="rId131" xr:uid="{00000000-0004-0000-0500-000082000000}"/>
    <hyperlink ref="I185" r:id="rId132" xr:uid="{00000000-0004-0000-0500-000083000000}"/>
    <hyperlink ref="I147" r:id="rId133" display="http://www.dhs.pa.gov/" xr:uid="{00000000-0004-0000-0500-000084000000}"/>
    <hyperlink ref="I138" r:id="rId134" xr:uid="{00000000-0004-0000-0500-000085000000}"/>
    <hyperlink ref="I145" r:id="rId135" xr:uid="{00000000-0004-0000-0500-000086000000}"/>
    <hyperlink ref="I155" r:id="rId136" display="http://www.dhs.pa.gov/" xr:uid="{00000000-0004-0000-0500-000087000000}"/>
    <hyperlink ref="I156" r:id="rId137" display="http://www.dhs.pa.gov/" xr:uid="{00000000-0004-0000-0500-000088000000}"/>
    <hyperlink ref="I162" r:id="rId138" xr:uid="{00000000-0004-0000-0500-000089000000}"/>
    <hyperlink ref="I174" r:id="rId139" xr:uid="{00000000-0004-0000-0500-00008A000000}"/>
    <hyperlink ref="I175" r:id="rId140" display="http://www.dhs.pa.gov/" xr:uid="{00000000-0004-0000-0500-00008B000000}"/>
    <hyperlink ref="I199" r:id="rId141" xr:uid="{00000000-0004-0000-0500-00008C000000}"/>
    <hyperlink ref="I186" r:id="rId142" xr:uid="{00000000-0004-0000-0500-00008D000000}"/>
    <hyperlink ref="I187" r:id="rId143" xr:uid="{00000000-0004-0000-0500-00008E000000}"/>
    <hyperlink ref="I188" r:id="rId144" xr:uid="{00000000-0004-0000-0500-00008F000000}"/>
    <hyperlink ref="I189" r:id="rId145" xr:uid="{00000000-0004-0000-0500-000090000000}"/>
    <hyperlink ref="I190" r:id="rId146" xr:uid="{00000000-0004-0000-0500-000091000000}"/>
    <hyperlink ref="I192" r:id="rId147" xr:uid="{00000000-0004-0000-0500-000092000000}"/>
    <hyperlink ref="I209" r:id="rId148" xr:uid="{00000000-0004-0000-0500-000093000000}"/>
    <hyperlink ref="I193" r:id="rId149" xr:uid="{00000000-0004-0000-0500-000094000000}"/>
    <hyperlink ref="I194" r:id="rId150" xr:uid="{00000000-0004-0000-0500-000095000000}"/>
    <hyperlink ref="I195" r:id="rId151" xr:uid="{00000000-0004-0000-0500-000096000000}"/>
    <hyperlink ref="I196" r:id="rId152" xr:uid="{00000000-0004-0000-0500-000097000000}"/>
    <hyperlink ref="I197" r:id="rId153" xr:uid="{00000000-0004-0000-0500-000098000000}"/>
    <hyperlink ref="I198" r:id="rId154" xr:uid="{00000000-0004-0000-0500-000099000000}"/>
    <hyperlink ref="I200" r:id="rId155" xr:uid="{00000000-0004-0000-0500-00009A000000}"/>
    <hyperlink ref="I201" r:id="rId156" xr:uid="{00000000-0004-0000-0500-00009B000000}"/>
    <hyperlink ref="I202" r:id="rId157" xr:uid="{00000000-0004-0000-0500-00009C000000}"/>
    <hyperlink ref="I203" r:id="rId158" xr:uid="{00000000-0004-0000-0500-00009D000000}"/>
    <hyperlink ref="I204" r:id="rId159" xr:uid="{00000000-0004-0000-0500-00009E000000}"/>
    <hyperlink ref="I205" r:id="rId160" xr:uid="{00000000-0004-0000-0500-00009F000000}"/>
    <hyperlink ref="I206" r:id="rId161" xr:uid="{00000000-0004-0000-0500-0000A0000000}"/>
    <hyperlink ref="I207" r:id="rId162" xr:uid="{00000000-0004-0000-0500-0000A1000000}"/>
    <hyperlink ref="I208" r:id="rId163" xr:uid="{00000000-0004-0000-0500-0000A2000000}"/>
    <hyperlink ref="I211" r:id="rId164" xr:uid="{00000000-0004-0000-0500-0000A3000000}"/>
    <hyperlink ref="I212" r:id="rId165" xr:uid="{00000000-0004-0000-0500-0000A4000000}"/>
    <hyperlink ref="I233" r:id="rId166" xr:uid="{00000000-0004-0000-0500-0000A5000000}"/>
    <hyperlink ref="I231" r:id="rId167" xr:uid="{00000000-0004-0000-0500-0000A6000000}"/>
    <hyperlink ref="I230" r:id="rId168" xr:uid="{00000000-0004-0000-0500-0000A7000000}"/>
    <hyperlink ref="I228" r:id="rId169" xr:uid="{00000000-0004-0000-0500-0000A8000000}"/>
    <hyperlink ref="I227" r:id="rId170" xr:uid="{00000000-0004-0000-0500-0000A9000000}"/>
    <hyperlink ref="I226" r:id="rId171" xr:uid="{00000000-0004-0000-0500-0000AA000000}"/>
    <hyperlink ref="I225" r:id="rId172" xr:uid="{00000000-0004-0000-0500-0000AB000000}"/>
    <hyperlink ref="I224" r:id="rId173" xr:uid="{00000000-0004-0000-0500-0000AC000000}"/>
    <hyperlink ref="I223" r:id="rId174" xr:uid="{00000000-0004-0000-0500-0000AD000000}"/>
    <hyperlink ref="I222" r:id="rId175" xr:uid="{00000000-0004-0000-0500-0000AE000000}"/>
    <hyperlink ref="I221" r:id="rId176" xr:uid="{00000000-0004-0000-0500-0000AF000000}"/>
    <hyperlink ref="I220" r:id="rId177" xr:uid="{00000000-0004-0000-0500-0000B0000000}"/>
    <hyperlink ref="I218" r:id="rId178" xr:uid="{00000000-0004-0000-0500-0000B1000000}"/>
    <hyperlink ref="I217" r:id="rId179" xr:uid="{00000000-0004-0000-0500-0000B2000000}"/>
    <hyperlink ref="I216" r:id="rId180" xr:uid="{00000000-0004-0000-0500-0000B3000000}"/>
    <hyperlink ref="I214" r:id="rId181" xr:uid="{00000000-0004-0000-0500-0000B4000000}"/>
    <hyperlink ref="I213" r:id="rId182" xr:uid="{00000000-0004-0000-0500-0000B5000000}"/>
    <hyperlink ref="I229" r:id="rId183" xr:uid="{00000000-0004-0000-0500-0000B6000000}"/>
    <hyperlink ref="I235" r:id="rId184" xr:uid="{00000000-0004-0000-0500-0000B7000000}"/>
    <hyperlink ref="I237" r:id="rId185" xr:uid="{00000000-0004-0000-0500-0000B8000000}"/>
    <hyperlink ref="I239" r:id="rId186" xr:uid="{00000000-0004-0000-0500-0000B9000000}"/>
    <hyperlink ref="I234" r:id="rId187" xr:uid="{00000000-0004-0000-0500-0000BA000000}"/>
    <hyperlink ref="I236" r:id="rId188" xr:uid="{00000000-0004-0000-0500-0000BB000000}"/>
    <hyperlink ref="I238" r:id="rId189" xr:uid="{00000000-0004-0000-0500-0000BC000000}"/>
    <hyperlink ref="I240" r:id="rId190" xr:uid="{00000000-0004-0000-0500-0000BD000000}"/>
    <hyperlink ref="I243" r:id="rId191" xr:uid="{00000000-0004-0000-0500-0000BE000000}"/>
    <hyperlink ref="I245" r:id="rId192" xr:uid="{00000000-0004-0000-0500-0000BF000000}"/>
    <hyperlink ref="I247" r:id="rId193" xr:uid="{00000000-0004-0000-0500-0000C0000000}"/>
    <hyperlink ref="I248" r:id="rId194" xr:uid="{00000000-0004-0000-0500-0000C1000000}"/>
    <hyperlink ref="I244" r:id="rId195" xr:uid="{00000000-0004-0000-0500-0000C2000000}"/>
    <hyperlink ref="I242" r:id="rId196" xr:uid="{00000000-0004-0000-0500-0000C3000000}"/>
    <hyperlink ref="I241" r:id="rId197" xr:uid="{00000000-0004-0000-0500-0000C4000000}"/>
    <hyperlink ref="I250" r:id="rId198" xr:uid="{00000000-0004-0000-0500-0000C5000000}"/>
    <hyperlink ref="I251" r:id="rId199" xr:uid="{00000000-0004-0000-0500-0000C6000000}"/>
    <hyperlink ref="I252" r:id="rId200" xr:uid="{00000000-0004-0000-0500-0000C7000000}"/>
    <hyperlink ref="I253" r:id="rId201" xr:uid="{00000000-0004-0000-0500-0000C8000000}"/>
    <hyperlink ref="I254" r:id="rId202" xr:uid="{00000000-0004-0000-0500-0000C9000000}"/>
    <hyperlink ref="I255" r:id="rId203" xr:uid="{00000000-0004-0000-0500-0000CA000000}"/>
    <hyperlink ref="I256" r:id="rId204" xr:uid="{00000000-0004-0000-0500-0000CB000000}"/>
    <hyperlink ref="I257" r:id="rId205" xr:uid="{00000000-0004-0000-0500-0000CC000000}"/>
    <hyperlink ref="I258" r:id="rId206" xr:uid="{00000000-0004-0000-0500-0000CD000000}"/>
    <hyperlink ref="I260" r:id="rId207" xr:uid="{00000000-0004-0000-0500-0000CE000000}"/>
    <hyperlink ref="I261" r:id="rId208" xr:uid="{00000000-0004-0000-0500-0000CF000000}"/>
    <hyperlink ref="I262" r:id="rId209" xr:uid="{00000000-0004-0000-0500-0000D0000000}"/>
    <hyperlink ref="I263" r:id="rId210" xr:uid="{00000000-0004-0000-0500-0000D1000000}"/>
    <hyperlink ref="I264" r:id="rId211" xr:uid="{00000000-0004-0000-0500-0000D2000000}"/>
    <hyperlink ref="I265" r:id="rId212" xr:uid="{00000000-0004-0000-0500-0000D3000000}"/>
    <hyperlink ref="I266" r:id="rId213" xr:uid="{00000000-0004-0000-0500-0000D4000000}"/>
    <hyperlink ref="I267" r:id="rId214" xr:uid="{00000000-0004-0000-0500-0000D5000000}"/>
    <hyperlink ref="I269" r:id="rId215" xr:uid="{00000000-0004-0000-0500-0000D6000000}"/>
    <hyperlink ref="I271" r:id="rId216" xr:uid="{00000000-0004-0000-0500-0000D7000000}"/>
    <hyperlink ref="I272" r:id="rId217" xr:uid="{00000000-0004-0000-0500-0000D8000000}"/>
    <hyperlink ref="I273" r:id="rId218" xr:uid="{00000000-0004-0000-0500-0000D9000000}"/>
    <hyperlink ref="I274" r:id="rId219" xr:uid="{00000000-0004-0000-0500-0000DA000000}"/>
    <hyperlink ref="I275" r:id="rId220" xr:uid="{00000000-0004-0000-0500-0000DB000000}"/>
    <hyperlink ref="I276" r:id="rId221" xr:uid="{00000000-0004-0000-0500-0000DC000000}"/>
    <hyperlink ref="I277" r:id="rId222" xr:uid="{00000000-0004-0000-0500-0000DD000000}"/>
    <hyperlink ref="I278" r:id="rId223" xr:uid="{00000000-0004-0000-0500-0000DE000000}"/>
    <hyperlink ref="I280" r:id="rId224" xr:uid="{00000000-0004-0000-0500-0000DF000000}"/>
    <hyperlink ref="I281" r:id="rId225" xr:uid="{00000000-0004-0000-0500-0000E0000000}"/>
    <hyperlink ref="I282" r:id="rId226" xr:uid="{00000000-0004-0000-0500-0000E1000000}"/>
    <hyperlink ref="I283" r:id="rId227" xr:uid="{00000000-0004-0000-0500-0000E2000000}"/>
    <hyperlink ref="I284" r:id="rId228" xr:uid="{00000000-0004-0000-0500-0000E3000000}"/>
    <hyperlink ref="I285" r:id="rId229" xr:uid="{00000000-0004-0000-0500-0000E4000000}"/>
    <hyperlink ref="I286" r:id="rId230" xr:uid="{00000000-0004-0000-0500-0000E5000000}"/>
    <hyperlink ref="I287" r:id="rId231" xr:uid="{00000000-0004-0000-0500-0000E6000000}"/>
    <hyperlink ref="I288" r:id="rId232" xr:uid="{00000000-0004-0000-0500-0000E7000000}"/>
    <hyperlink ref="I289" r:id="rId233" xr:uid="{00000000-0004-0000-0500-0000E8000000}"/>
    <hyperlink ref="I270" r:id="rId234" xr:uid="{00000000-0004-0000-0500-0000E9000000}"/>
    <hyperlink ref="I279" r:id="rId235" xr:uid="{00000000-0004-0000-0500-0000EA000000}"/>
    <hyperlink ref="I290" r:id="rId236" xr:uid="{00000000-0004-0000-0500-0000EB000000}"/>
    <hyperlink ref="I291" r:id="rId237" xr:uid="{00000000-0004-0000-0500-0000EC000000}"/>
    <hyperlink ref="I292" r:id="rId238" xr:uid="{00000000-0004-0000-0500-0000ED000000}"/>
    <hyperlink ref="I293" r:id="rId239" xr:uid="{00000000-0004-0000-0500-0000EE000000}"/>
    <hyperlink ref="I294" r:id="rId240" xr:uid="{00000000-0004-0000-0500-0000EF000000}"/>
    <hyperlink ref="I295" r:id="rId241" xr:uid="{00000000-0004-0000-0500-0000F0000000}"/>
    <hyperlink ref="I296" r:id="rId242" xr:uid="{00000000-0004-0000-0500-0000F1000000}"/>
    <hyperlink ref="I297" r:id="rId243" xr:uid="{00000000-0004-0000-0500-0000F2000000}"/>
    <hyperlink ref="I298" r:id="rId244" xr:uid="{00000000-0004-0000-0500-0000F3000000}"/>
    <hyperlink ref="I299" r:id="rId245" xr:uid="{00000000-0004-0000-0500-0000F4000000}"/>
    <hyperlink ref="I300" r:id="rId246" xr:uid="{00000000-0004-0000-0500-0000F5000000}"/>
    <hyperlink ref="I301" r:id="rId247" display="www.philadelphiaveteranshouse.org" xr:uid="{00000000-0004-0000-0500-0000F6000000}"/>
    <hyperlink ref="I302" r:id="rId248" xr:uid="{00000000-0004-0000-0500-0000F7000000}"/>
    <hyperlink ref="I303" r:id="rId249" xr:uid="{00000000-0004-0000-0500-0000F8000000}"/>
  </hyperlinks>
  <pageMargins left="0.7" right="0.7" top="0.75" bottom="0.75" header="0.3" footer="0.3"/>
  <pageSetup orientation="portrait" r:id="rId250"/>
  <legacyDrawing r:id="rId2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tabSelected="1" workbookViewId="0">
      <selection activeCell="E15" sqref="E15"/>
    </sheetView>
  </sheetViews>
  <sheetFormatPr defaultRowHeight="14.4" x14ac:dyDescent="0.3"/>
  <cols>
    <col min="1" max="1" width="37.33203125" customWidth="1"/>
    <col min="2" max="6" width="40.6640625" customWidth="1"/>
    <col min="7" max="7" width="15.6640625" customWidth="1"/>
  </cols>
  <sheetData>
    <row r="1" spans="1:7" s="71" customFormat="1" x14ac:dyDescent="0.3">
      <c r="A1" s="102" t="s">
        <v>1349</v>
      </c>
      <c r="B1" s="68" t="s">
        <v>1350</v>
      </c>
      <c r="C1" s="68" t="s">
        <v>1351</v>
      </c>
      <c r="D1" s="69" t="s">
        <v>1352</v>
      </c>
      <c r="E1" s="69" t="s">
        <v>1353</v>
      </c>
      <c r="F1" s="70" t="s">
        <v>1354</v>
      </c>
      <c r="G1" s="104" t="s">
        <v>1355</v>
      </c>
    </row>
    <row r="2" spans="1:7" s="71" customFormat="1" ht="58.2" thickBot="1" x14ac:dyDescent="0.35">
      <c r="A2" s="103"/>
      <c r="B2" s="72" t="s">
        <v>1356</v>
      </c>
      <c r="C2" s="72" t="s">
        <v>1357</v>
      </c>
      <c r="D2" s="73" t="s">
        <v>1358</v>
      </c>
      <c r="E2" s="73" t="s">
        <v>1359</v>
      </c>
      <c r="F2" s="74" t="s">
        <v>1360</v>
      </c>
      <c r="G2" s="105"/>
    </row>
    <row r="3" spans="1:7" s="79" customFormat="1" ht="28.8" x14ac:dyDescent="0.3">
      <c r="A3" s="75" t="s">
        <v>1361</v>
      </c>
      <c r="B3" s="76" t="s">
        <v>1362</v>
      </c>
      <c r="C3" s="76" t="s">
        <v>1363</v>
      </c>
      <c r="D3" s="77" t="s">
        <v>1364</v>
      </c>
      <c r="E3" s="77" t="s">
        <v>1365</v>
      </c>
      <c r="F3" s="78" t="s">
        <v>1366</v>
      </c>
      <c r="G3" s="105"/>
    </row>
    <row r="4" spans="1:7" s="84" customFormat="1" ht="28.8" x14ac:dyDescent="0.3">
      <c r="A4" s="80" t="s">
        <v>1367</v>
      </c>
      <c r="B4" s="81" t="s">
        <v>1368</v>
      </c>
      <c r="C4" s="81" t="s">
        <v>1369</v>
      </c>
      <c r="D4" s="82" t="s">
        <v>1370</v>
      </c>
      <c r="E4" s="82" t="s">
        <v>1371</v>
      </c>
      <c r="F4" s="83" t="s">
        <v>1372</v>
      </c>
      <c r="G4" s="105"/>
    </row>
    <row r="5" spans="1:7" s="84" customFormat="1" x14ac:dyDescent="0.3">
      <c r="A5" s="80" t="s">
        <v>1373</v>
      </c>
      <c r="B5" s="81" t="s">
        <v>1374</v>
      </c>
      <c r="C5" s="81" t="s">
        <v>1375</v>
      </c>
      <c r="D5" s="82" t="s">
        <v>1376</v>
      </c>
      <c r="E5" s="82" t="s">
        <v>1377</v>
      </c>
      <c r="F5" s="83" t="s">
        <v>1378</v>
      </c>
      <c r="G5" s="105"/>
    </row>
    <row r="6" spans="1:7" s="84" customFormat="1" ht="28.8" x14ac:dyDescent="0.3">
      <c r="A6" s="80" t="s">
        <v>1379</v>
      </c>
      <c r="B6" s="81" t="s">
        <v>1380</v>
      </c>
      <c r="C6" s="85" t="s">
        <v>1381</v>
      </c>
      <c r="D6" s="82" t="s">
        <v>1382</v>
      </c>
      <c r="E6" s="82" t="s">
        <v>1383</v>
      </c>
      <c r="F6" s="83" t="s">
        <v>1384</v>
      </c>
      <c r="G6" s="105"/>
    </row>
    <row r="7" spans="1:7" s="84" customFormat="1" x14ac:dyDescent="0.3">
      <c r="A7" s="80" t="s">
        <v>1385</v>
      </c>
      <c r="B7" s="81" t="s">
        <v>1386</v>
      </c>
      <c r="C7" s="85" t="s">
        <v>1387</v>
      </c>
      <c r="D7" s="82" t="s">
        <v>1388</v>
      </c>
      <c r="E7" s="82" t="s">
        <v>1389</v>
      </c>
      <c r="F7" s="83" t="s">
        <v>1390</v>
      </c>
      <c r="G7" s="105"/>
    </row>
    <row r="8" spans="1:7" s="84" customFormat="1" ht="29.4" thickBot="1" x14ac:dyDescent="0.35">
      <c r="A8" s="86">
        <v>0</v>
      </c>
      <c r="B8" s="87" t="s">
        <v>1391</v>
      </c>
      <c r="C8" s="88" t="s">
        <v>1392</v>
      </c>
      <c r="D8" s="89" t="s">
        <v>1393</v>
      </c>
      <c r="E8" s="89" t="s">
        <v>1394</v>
      </c>
      <c r="F8" s="90" t="s">
        <v>1395</v>
      </c>
      <c r="G8" s="106"/>
    </row>
    <row r="9" spans="1:7" ht="43.5" customHeight="1" x14ac:dyDescent="0.3">
      <c r="A9" s="91" t="s">
        <v>1333</v>
      </c>
      <c r="B9" s="92">
        <v>8</v>
      </c>
      <c r="C9" s="92">
        <v>8</v>
      </c>
      <c r="D9" s="93"/>
      <c r="E9" s="93"/>
      <c r="F9" s="94"/>
      <c r="G9" s="95">
        <f>(B9*0.15) + (C9*0.3) + (D9*0.3) + (E9*0.15)+(F9*0.1)</f>
        <v>3.5999999999999996</v>
      </c>
    </row>
    <row r="10" spans="1:7" ht="43.5" customHeight="1" x14ac:dyDescent="0.3">
      <c r="A10" s="67" t="s">
        <v>1335</v>
      </c>
      <c r="B10" s="96">
        <v>9</v>
      </c>
      <c r="C10" s="96">
        <v>8</v>
      </c>
      <c r="D10" s="97"/>
      <c r="E10" s="97"/>
      <c r="F10" s="98"/>
      <c r="G10" s="95">
        <f t="shared" ref="G10:G26" si="0">(B10*0.15) + (C10*0.3) + (D10*0.3) + (E10*0.15)+(F10*0.1)</f>
        <v>3.75</v>
      </c>
    </row>
    <row r="11" spans="1:7" ht="43.5" customHeight="1" x14ac:dyDescent="0.3">
      <c r="A11" s="67" t="s">
        <v>1338</v>
      </c>
      <c r="B11" s="96">
        <v>10</v>
      </c>
      <c r="C11" s="96">
        <v>8</v>
      </c>
      <c r="D11" s="97"/>
      <c r="E11" s="97"/>
      <c r="F11" s="98"/>
      <c r="G11" s="95">
        <f t="shared" si="0"/>
        <v>3.9</v>
      </c>
    </row>
    <row r="12" spans="1:7" ht="43.5" customHeight="1" x14ac:dyDescent="0.3">
      <c r="A12" s="67" t="s">
        <v>1347</v>
      </c>
      <c r="B12" s="96">
        <v>3</v>
      </c>
      <c r="C12" s="96">
        <v>4</v>
      </c>
      <c r="D12" s="97"/>
      <c r="E12" s="97"/>
      <c r="F12" s="98"/>
      <c r="G12" s="95">
        <f t="shared" si="0"/>
        <v>1.65</v>
      </c>
    </row>
    <row r="13" spans="1:7" ht="43.5" customHeight="1" x14ac:dyDescent="0.3">
      <c r="A13" s="67" t="s">
        <v>1332</v>
      </c>
      <c r="B13" s="96">
        <v>8</v>
      </c>
      <c r="C13" s="96">
        <v>10</v>
      </c>
      <c r="D13" s="97"/>
      <c r="E13" s="97"/>
      <c r="F13" s="98"/>
      <c r="G13" s="95">
        <f t="shared" si="0"/>
        <v>4.2</v>
      </c>
    </row>
    <row r="14" spans="1:7" ht="43.5" customHeight="1" x14ac:dyDescent="0.3">
      <c r="A14" s="67" t="s">
        <v>1336</v>
      </c>
      <c r="B14" s="96">
        <v>10</v>
      </c>
      <c r="C14" s="96">
        <v>3</v>
      </c>
      <c r="D14" s="97"/>
      <c r="E14" s="97"/>
      <c r="F14" s="98"/>
      <c r="G14" s="95">
        <f t="shared" si="0"/>
        <v>2.4</v>
      </c>
    </row>
    <row r="15" spans="1:7" ht="43.5" customHeight="1" x14ac:dyDescent="0.3">
      <c r="A15" s="67" t="s">
        <v>1345</v>
      </c>
      <c r="B15" s="96">
        <v>7</v>
      </c>
      <c r="C15" s="96">
        <v>8</v>
      </c>
      <c r="D15" s="97"/>
      <c r="E15" s="97"/>
      <c r="F15" s="98"/>
      <c r="G15" s="95">
        <f t="shared" si="0"/>
        <v>3.45</v>
      </c>
    </row>
    <row r="16" spans="1:7" ht="43.5" customHeight="1" x14ac:dyDescent="0.3">
      <c r="A16" s="67" t="s">
        <v>1348</v>
      </c>
      <c r="B16" s="96">
        <v>3</v>
      </c>
      <c r="C16" s="96">
        <v>2</v>
      </c>
      <c r="D16" s="97"/>
      <c r="E16" s="97"/>
      <c r="F16" s="98"/>
      <c r="G16" s="95">
        <f t="shared" si="0"/>
        <v>1.0499999999999998</v>
      </c>
    </row>
    <row r="17" spans="1:7" ht="43.5" customHeight="1" x14ac:dyDescent="0.3">
      <c r="A17" s="67" t="s">
        <v>1343</v>
      </c>
      <c r="B17" s="96">
        <v>5</v>
      </c>
      <c r="C17" s="96">
        <v>4</v>
      </c>
      <c r="D17" s="97"/>
      <c r="E17" s="97"/>
      <c r="F17" s="98"/>
      <c r="G17" s="95">
        <f t="shared" si="0"/>
        <v>1.95</v>
      </c>
    </row>
    <row r="18" spans="1:7" ht="43.5" customHeight="1" x14ac:dyDescent="0.3">
      <c r="A18" s="67" t="s">
        <v>1337</v>
      </c>
      <c r="B18" s="96">
        <v>5</v>
      </c>
      <c r="C18" s="96">
        <v>6</v>
      </c>
      <c r="D18" s="97"/>
      <c r="E18" s="97"/>
      <c r="F18" s="98"/>
      <c r="G18" s="95">
        <f t="shared" si="0"/>
        <v>2.5499999999999998</v>
      </c>
    </row>
    <row r="19" spans="1:7" ht="43.5" customHeight="1" x14ac:dyDescent="0.3">
      <c r="A19" s="67" t="s">
        <v>1334</v>
      </c>
      <c r="B19" s="96">
        <v>10</v>
      </c>
      <c r="C19" s="96">
        <v>9</v>
      </c>
      <c r="D19" s="97"/>
      <c r="E19" s="97"/>
      <c r="F19" s="98"/>
      <c r="G19" s="95">
        <f t="shared" si="0"/>
        <v>4.1999999999999993</v>
      </c>
    </row>
    <row r="20" spans="1:7" ht="43.5" customHeight="1" x14ac:dyDescent="0.3">
      <c r="A20" s="67" t="s">
        <v>1346</v>
      </c>
      <c r="B20" s="96">
        <v>2</v>
      </c>
      <c r="C20" s="96">
        <v>3</v>
      </c>
      <c r="D20" s="97"/>
      <c r="E20" s="97"/>
      <c r="F20" s="98"/>
      <c r="G20" s="95">
        <f t="shared" si="0"/>
        <v>1.2</v>
      </c>
    </row>
    <row r="21" spans="1:7" ht="43.5" customHeight="1" x14ac:dyDescent="0.3">
      <c r="A21" s="67" t="s">
        <v>1340</v>
      </c>
      <c r="B21" s="96">
        <v>5</v>
      </c>
      <c r="C21" s="96">
        <v>2</v>
      </c>
      <c r="D21" s="97"/>
      <c r="E21" s="97"/>
      <c r="F21" s="98"/>
      <c r="G21" s="95">
        <f t="shared" si="0"/>
        <v>1.35</v>
      </c>
    </row>
    <row r="22" spans="1:7" ht="43.5" customHeight="1" x14ac:dyDescent="0.3">
      <c r="A22" s="67" t="s">
        <v>1341</v>
      </c>
      <c r="B22" s="96">
        <v>3</v>
      </c>
      <c r="C22" s="96">
        <v>5</v>
      </c>
      <c r="D22" s="97"/>
      <c r="E22" s="97"/>
      <c r="F22" s="98"/>
      <c r="G22" s="95">
        <f t="shared" si="0"/>
        <v>1.95</v>
      </c>
    </row>
    <row r="23" spans="1:7" ht="43.5" customHeight="1" x14ac:dyDescent="0.3">
      <c r="A23" s="67" t="s">
        <v>1344</v>
      </c>
      <c r="B23" s="96">
        <v>3</v>
      </c>
      <c r="C23" s="96">
        <v>2</v>
      </c>
      <c r="D23" s="97"/>
      <c r="E23" s="97"/>
      <c r="F23" s="98"/>
      <c r="G23" s="95">
        <f t="shared" si="0"/>
        <v>1.0499999999999998</v>
      </c>
    </row>
    <row r="24" spans="1:7" ht="43.5" customHeight="1" x14ac:dyDescent="0.3">
      <c r="A24" s="67" t="s">
        <v>1339</v>
      </c>
      <c r="B24" s="96">
        <v>3</v>
      </c>
      <c r="C24" s="96">
        <v>5</v>
      </c>
      <c r="D24" s="97"/>
      <c r="E24" s="97"/>
      <c r="F24" s="98"/>
      <c r="G24" s="95">
        <f t="shared" si="0"/>
        <v>1.95</v>
      </c>
    </row>
    <row r="25" spans="1:7" ht="43.5" customHeight="1" x14ac:dyDescent="0.3">
      <c r="A25" s="67" t="s">
        <v>1342</v>
      </c>
      <c r="B25" s="96">
        <v>10</v>
      </c>
      <c r="C25" s="96">
        <v>5</v>
      </c>
      <c r="D25" s="97"/>
      <c r="E25" s="97"/>
      <c r="F25" s="98"/>
      <c r="G25" s="95">
        <f t="shared" si="0"/>
        <v>3</v>
      </c>
    </row>
    <row r="26" spans="1:7" ht="43.5" customHeight="1" x14ac:dyDescent="0.3">
      <c r="A26" s="67" t="s">
        <v>1331</v>
      </c>
      <c r="B26" s="96">
        <v>10</v>
      </c>
      <c r="C26" s="96">
        <v>10</v>
      </c>
      <c r="D26" s="97"/>
      <c r="E26" s="97"/>
      <c r="F26" s="98"/>
      <c r="G26" s="95">
        <f t="shared" si="0"/>
        <v>4.5</v>
      </c>
    </row>
    <row r="27" spans="1:7" x14ac:dyDescent="0.3">
      <c r="B27" s="99"/>
      <c r="C27" s="99"/>
      <c r="D27" s="99"/>
    </row>
  </sheetData>
  <mergeCells count="2">
    <mergeCell ref="A1:A2"/>
    <mergeCell ref="G1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- Bucks County</vt:lpstr>
      <vt:lpstr>DATA - Chester County</vt:lpstr>
      <vt:lpstr>DATA - Montgomery County</vt:lpstr>
      <vt:lpstr>DATA - Philadelphia</vt:lpstr>
      <vt:lpstr>RESOURCES - For Report</vt:lpstr>
      <vt:lpstr>RESOURCES - Full List</vt:lpstr>
      <vt:lpstr>PRIORITIZATION - Ranking Form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Whitley</dc:creator>
  <cp:lastModifiedBy>Administrator</cp:lastModifiedBy>
  <cp:lastPrinted>2019-04-05T18:07:23Z</cp:lastPrinted>
  <dcterms:created xsi:type="dcterms:W3CDTF">2019-01-14T19:07:49Z</dcterms:created>
  <dcterms:modified xsi:type="dcterms:W3CDTF">2019-06-18T14:39:52Z</dcterms:modified>
</cp:coreProperties>
</file>